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40" windowHeight="12660" activeTab="1"/>
  </bookViews>
  <sheets>
    <sheet name="PRZEDMIAR" sheetId="1" r:id="rId1"/>
    <sheet name="KOSZTORYS" sheetId="2" r:id="rId2"/>
  </sheets>
  <definedNames>
    <definedName name="solver_adj" localSheetId="1" hidden="1">'KOSZTORYS'!$G$143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'KOSZTORYS'!$N$143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0.04</definedName>
  </definedNames>
  <calcPr fullCalcOnLoad="1"/>
</workbook>
</file>

<file path=xl/sharedStrings.xml><?xml version="1.0" encoding="utf-8"?>
<sst xmlns="http://schemas.openxmlformats.org/spreadsheetml/2006/main" count="1481" uniqueCount="539">
  <si>
    <t>Lp.</t>
  </si>
  <si>
    <t>Podstawa</t>
  </si>
  <si>
    <t>Opis i wyliczenia</t>
  </si>
  <si>
    <t>j.m.</t>
  </si>
  <si>
    <t>Razem</t>
  </si>
  <si>
    <t>Przebudowa drogi powiatowej 1675W - odcinek Konary</t>
  </si>
  <si>
    <t>1.1</t>
  </si>
  <si>
    <t>45100000-8</t>
  </si>
  <si>
    <t>Roboty przygotowawcze</t>
  </si>
  <si>
    <t>1.1.1</t>
  </si>
  <si>
    <t>Roboty pomiarowe</t>
  </si>
  <si>
    <t>1 d.1.1.1</t>
  </si>
  <si>
    <t>KNNR 1 0111-01</t>
  </si>
  <si>
    <t>Roboty pomiarowe przy liniowych robotach ziemnych - trasa dróg w terenie równinnym.</t>
  </si>
  <si>
    <t>km</t>
  </si>
  <si>
    <t>1.1.2</t>
  </si>
  <si>
    <t>45111200-0</t>
  </si>
  <si>
    <t>Ścinanie drzew, karczowanie pni, oczyszczenie terenu wg inwentaryzacji drzewostanu.  (do pozycji w dziale należy doliczyć koszt wywiezienia i utylizacji pozyskanego materiału)</t>
  </si>
  <si>
    <t>2 d.1.1.2</t>
  </si>
  <si>
    <t>KNR 2-01 0103-01</t>
  </si>
  <si>
    <t>Ścinanie drzew piłą mechaniczną (śr. 10-15 cm)</t>
  </si>
  <si>
    <t>szt.</t>
  </si>
  <si>
    <t>3 d.1.1.2</t>
  </si>
  <si>
    <t>KNR 2-01 0103-02</t>
  </si>
  <si>
    <t>Ścinanie drzew piłą mechaniczną (śr. 16-25 cm)</t>
  </si>
  <si>
    <t>4 d.1.1.2</t>
  </si>
  <si>
    <t>KNR 2-01 0103-03</t>
  </si>
  <si>
    <t>Ścinanie drzew piłą mechaniczną (śr. 26-35 cm)</t>
  </si>
  <si>
    <t>5 d.1.1.2</t>
  </si>
  <si>
    <t>KNR 2-01 0103-04</t>
  </si>
  <si>
    <t>Ścinanie drzew piłą mechaniczną (śr. 36-45 cm)</t>
  </si>
  <si>
    <t>6 d.1.1.2</t>
  </si>
  <si>
    <t>KNR 2-01 0103-05</t>
  </si>
  <si>
    <t>Ścinanie drzew piłą mechaniczną (śr. 46-55 cm)</t>
  </si>
  <si>
    <t>7 d.1.1.2</t>
  </si>
  <si>
    <t>KNR 2-01 0103-06</t>
  </si>
  <si>
    <t>Ścinanie drzew piłą mechaniczną (śr. 56-65 cm)</t>
  </si>
  <si>
    <t>8 d.1.1.2</t>
  </si>
  <si>
    <t>KNR 2-01 0103-07 analogia</t>
  </si>
  <si>
    <t>Ścinanie drzew piłą mechaniczną (śr. 66-75 cm) i powyżej</t>
  </si>
  <si>
    <t>śr. 75-80</t>
  </si>
  <si>
    <t>śr. 85-90</t>
  </si>
  <si>
    <t>śr. 90-95</t>
  </si>
  <si>
    <t>9 d.1.1.2</t>
  </si>
  <si>
    <t>KNR 2-01 0105-01</t>
  </si>
  <si>
    <t>Mechaniczne karczowanie pni (śr. 10-15 cm)</t>
  </si>
  <si>
    <t>poz.2</t>
  </si>
  <si>
    <t>10 d.1.1.2</t>
  </si>
  <si>
    <t>KNR 2-01 0105-02</t>
  </si>
  <si>
    <t>Mechaniczne karczowanie pni (śr. 16-25 cm)</t>
  </si>
  <si>
    <t>poz.3</t>
  </si>
  <si>
    <t>11 d.1.1.2</t>
  </si>
  <si>
    <t>KNR 2-01 0105-03</t>
  </si>
  <si>
    <t>Mechaniczne karczowanie pni (śr. 26-35 cm)</t>
  </si>
  <si>
    <t>poz.4</t>
  </si>
  <si>
    <t>12 d.1.1.2</t>
  </si>
  <si>
    <t>KNR 2-01 0105-04</t>
  </si>
  <si>
    <t>Mechaniczne karczowanie pni (śr. 36-45 cm)</t>
  </si>
  <si>
    <t>poz.5</t>
  </si>
  <si>
    <t>13 d.1.1.2</t>
  </si>
  <si>
    <t>KNR 2-01 0105-05</t>
  </si>
  <si>
    <t>Mechaniczne karczowanie pni (śr. 46-55 cm)</t>
  </si>
  <si>
    <t>poz.6</t>
  </si>
  <si>
    <t>14 d.1.1.2</t>
  </si>
  <si>
    <t>KNR 2-01 0105-06</t>
  </si>
  <si>
    <t>Mechaniczne karczowanie pni (śr. 56-65 cm)</t>
  </si>
  <si>
    <t>poz.7</t>
  </si>
  <si>
    <t>15 d.1.1.2</t>
  </si>
  <si>
    <t>KNR 2-01 0105-07 analogia</t>
  </si>
  <si>
    <t>Mechaniczne karczowanie pni (śr. 66-75 cm) i powyżej</t>
  </si>
  <si>
    <t>poz.8</t>
  </si>
  <si>
    <t>16 d.1.1.2</t>
  </si>
  <si>
    <t>KNR 2-01 0108-02</t>
  </si>
  <si>
    <t>Mechaniczne karczowanie zagajników średniej gęstości</t>
  </si>
  <si>
    <t>ha</t>
  </si>
  <si>
    <t>(1715+3+70+102)/10000</t>
  </si>
  <si>
    <t>17 d.1.1.2</t>
  </si>
  <si>
    <t>KNR 2-01 0111-04</t>
  </si>
  <si>
    <t>Oczyszczenie terenu z pozostałości po wykarczowaniu (drobne gałęzie, korzenie i kora bez wrzosu) z wywiezieniem</t>
  </si>
  <si>
    <t>m2</t>
  </si>
  <si>
    <t>(poz.2+poz.3+poz.4+poz.5+poz.6+poz.7+poz.8)*4*5+poz.16</t>
  </si>
  <si>
    <t>18 d.1.1.2</t>
  </si>
  <si>
    <t xml:space="preserve"> wycena indywidualna</t>
  </si>
  <si>
    <t>Pielęgnacja drzewostanu wg inwentaryzacji dzrzewostanu, średnica pni od 50 do 90cm</t>
  </si>
  <si>
    <t>szt</t>
  </si>
  <si>
    <t>1.2</t>
  </si>
  <si>
    <t>45233100-0</t>
  </si>
  <si>
    <t>Chodniki i obramowania.</t>
  </si>
  <si>
    <t>19 d.1.2</t>
  </si>
  <si>
    <t xml:space="preserve">KNR 2-01 0206-04 0214-04 </t>
  </si>
  <si>
    <t>Roboty ziemne wykon.koparkami podsiębiernymi o poj.łyżki 0.60 m3 w gr.kat.III z transp.urobku samochod.samowyładowczymi na odległość 3 km</t>
  </si>
  <si>
    <t>m3</t>
  </si>
  <si>
    <t>pod chodnik:</t>
  </si>
  <si>
    <t>41,2+91,5+29,2+70,0+50,4+52,3+61,8+52,3+43,0+82,6+79,3+99,9+35,0+168,6+28,3+32,6+67,9+83,2+53,1+59,2+58,7+39,6+48,7+61,4+136,7+195,4+90,3+51,6</t>
  </si>
  <si>
    <t>km: 1+181,7 do 1+268:</t>
  </si>
  <si>
    <t>A  (obliczenia pomocnicze)</t>
  </si>
  <si>
    <t>poz.A*0,3</t>
  </si>
  <si>
    <t>20 d.1.2</t>
  </si>
  <si>
    <t>KNR 2-31 0103-04</t>
  </si>
  <si>
    <t>Mechaniczne profilowanie i zagęszczenie podłoża pod warstwy konstrukcyjne nawierzchni w gruncie kat. I-IV</t>
  </si>
  <si>
    <t>poz.19A</t>
  </si>
  <si>
    <t>21 d.1.2</t>
  </si>
  <si>
    <t>KNR 2-31 0402-04</t>
  </si>
  <si>
    <t>Ława pod krawężniki betonowa z oporem</t>
  </si>
  <si>
    <t>długość</t>
  </si>
  <si>
    <t>1172,7-19</t>
  </si>
  <si>
    <t>km: 1+181,7 do 1+268+ kraw. na zakończeiu</t>
  </si>
  <si>
    <t>1269-1181,7</t>
  </si>
  <si>
    <t>poz.A*0,1</t>
  </si>
  <si>
    <t>22 d.1.2</t>
  </si>
  <si>
    <t>KNR 2-31 0403-03</t>
  </si>
  <si>
    <t>Krawężniki betonowe wystające o wymiarach 15x30 cm na podsypce cementowo-piaskowej</t>
  </si>
  <si>
    <t>m</t>
  </si>
  <si>
    <t>poz.21A</t>
  </si>
  <si>
    <t>23 d.1.2</t>
  </si>
  <si>
    <t>KNR 2-31 0402-03</t>
  </si>
  <si>
    <t>Ława pod obrzeża betonowa zwykła</t>
  </si>
  <si>
    <t>1248+2</t>
  </si>
  <si>
    <t>km: 1+181,7 do 1+268</t>
  </si>
  <si>
    <t>1268-1181,7+2</t>
  </si>
  <si>
    <t>poz.A*0,04</t>
  </si>
  <si>
    <t>24 d.1.2</t>
  </si>
  <si>
    <t>KNR 2-31 0407-05</t>
  </si>
  <si>
    <t>Obrzeża betonowe o wymiarach 25x8 cm na podsypce cementowo-piaskowej.</t>
  </si>
  <si>
    <t>poz.23A</t>
  </si>
  <si>
    <t>25 d.1.2</t>
  </si>
  <si>
    <t>KNR 2-31 0104-07</t>
  </si>
  <si>
    <t>Wykonanie i zagęszczenie mechanicze warstwy odsączającej w korycie lub na całej szerokości drogi - grubość warstwy po zag. 10 cm</t>
  </si>
  <si>
    <t>pod chodniki:</t>
  </si>
  <si>
    <t>26 d.1.2</t>
  </si>
  <si>
    <t>KNR 2-31 0114-05</t>
  </si>
  <si>
    <t>Podbudowa z kruszywa łamanego - warstwa dolna o grubości po zagęszczeniu 15 cm Krotność = 0,666</t>
  </si>
  <si>
    <t>-  dla warstwy grubośći 10cm</t>
  </si>
  <si>
    <t>27 d.1.2</t>
  </si>
  <si>
    <t>KNR 2-31 0105-05</t>
  </si>
  <si>
    <t>Podsypka cementowo-piaskowa z zagęszczeniem ręcznym - 3 cm grubość warstwy po zagęszczeniu</t>
  </si>
  <si>
    <t>poz.25</t>
  </si>
  <si>
    <t>28 d.1.2</t>
  </si>
  <si>
    <t>NNRNKB 231 0511-03</t>
  </si>
  <si>
    <t>Układanie nawierzchni chodników i placów z betonowej kostki brukowej gr. 6 i 8 cm - 21-50 elementów/m2</t>
  </si>
  <si>
    <t>1.3</t>
  </si>
  <si>
    <t>Zjazdy:</t>
  </si>
  <si>
    <t>29 d.1.3</t>
  </si>
  <si>
    <t xml:space="preserve">KNR 2-01 0206-01 0214-03 </t>
  </si>
  <si>
    <t>Roboty ziemne wykon.koparkami podsiębiernymi o poj.łyżki 0.40 m3 w gr.kat.I-II z transp.urobku samochod.samowyładowczymi na odległość 3 km</t>
  </si>
  <si>
    <t>pod zjazdami:</t>
  </si>
  <si>
    <t>(45)*(0,6+0,8)*0,5*0,8</t>
  </si>
  <si>
    <t>A  (suma częściowa)</t>
  </si>
  <si>
    <t>30 d.1.3</t>
  </si>
  <si>
    <t>pod zjazdy:</t>
  </si>
  <si>
    <t xml:space="preserve">29,3+22,6+24,3+48,2+20,8+21,6+20,5+22,1+38,4+24,3+44,1+16,0+21,0+44,3+15,8+98,5+14,7+36,9+69,0+46,6+13,9+31,5+16,1+21,2+23,2+22,6+33,7  </t>
  </si>
  <si>
    <t>poz.A*0,45</t>
  </si>
  <si>
    <t>31 d.1.3</t>
  </si>
  <si>
    <t>KNNR 6 0605-04</t>
  </si>
  <si>
    <t>Przepusty rurowe pod zjazdami - ścianki czołowe dla rur o średnicy 50 cm</t>
  </si>
  <si>
    <t>pod jezdnią km 1+131,5 :</t>
  </si>
  <si>
    <t>32 d.1.3</t>
  </si>
  <si>
    <t>KNR 2-31 0605-01</t>
  </si>
  <si>
    <t>Przepusty rurowe pod zjazdami - ława fundamentowa żwirowa</t>
  </si>
  <si>
    <t>poz.33*0,6*0,1</t>
  </si>
  <si>
    <t>33 d.1.3</t>
  </si>
  <si>
    <t>KNR 2-31 0605-06 analogia</t>
  </si>
  <si>
    <t>Przepusty rurowe pod zjazdami - rury PEHD o śr. 40 cm</t>
  </si>
  <si>
    <t>strona prawa:</t>
  </si>
  <si>
    <t>5*8,0+5,0</t>
  </si>
  <si>
    <t>34 d.1.3</t>
  </si>
  <si>
    <t>KNR 2-31 0605-03 analogia</t>
  </si>
  <si>
    <t>Przepusty rurowe pod zjazdami - ścianki czołowe prefabrykowane dla rur o śr. 40 cm</t>
  </si>
  <si>
    <t>ściank.</t>
  </si>
  <si>
    <t>35 d.1.3</t>
  </si>
  <si>
    <t>poz.30A</t>
  </si>
  <si>
    <t>36 d.1.3</t>
  </si>
  <si>
    <t>37 d.1.3</t>
  </si>
  <si>
    <t>KNR 2-31 0104-08</t>
  </si>
  <si>
    <t>Wykonanie i zagęszczenie mechanicze warstwy odsączającej w korycie lub na całej szerokości drogi - za każdy dalszy 1 cm grubość warstwy po zag., dalsze 5cm. Krotność = 5</t>
  </si>
  <si>
    <t>38 d.1.3</t>
  </si>
  <si>
    <t>Podbudowa z kruszywa łamanego - warstwa dolna o grubości po zagęszczeniu 15 cm</t>
  </si>
  <si>
    <t>39 d.1.3</t>
  </si>
  <si>
    <t>KNR 2-31 0114-06</t>
  </si>
  <si>
    <t>Podbudowa z kruszywa łamanego - warstwa dolna - za każdy dalszy 1 cm grubości po zagęszczeniu, dalsze 5cm Krotność = 5</t>
  </si>
  <si>
    <t>40 d.1.3</t>
  </si>
  <si>
    <t>poz.36</t>
  </si>
  <si>
    <t>41 d.1.3</t>
  </si>
  <si>
    <t>Układanie nawierzchni z betonowej kostki brukowej gr. 6 i 8 cm - 21-50 elementów/m2</t>
  </si>
  <si>
    <t>42 d.1.3</t>
  </si>
  <si>
    <t>KNR 2-31 0204-03 analogia</t>
  </si>
  <si>
    <t>Uzupełnienie zjazdów - nawierzchnia z tłucznia kamiennego - grubość po zagęszczeniu 10 cm</t>
  </si>
  <si>
    <t>zjazdy:</t>
  </si>
  <si>
    <t>16+7,5+20+7+6,5+15+15,5+15,5+15,5+37+22+55+17+17</t>
  </si>
  <si>
    <t xml:space="preserve"> </t>
  </si>
  <si>
    <t>1.4</t>
  </si>
  <si>
    <t>Poszerzenie nawierzchni, wymiana nawierzchni (likwidacja przełomów)</t>
  </si>
  <si>
    <t>43 d.1.4</t>
  </si>
  <si>
    <t>KNR AT-03 0101-01</t>
  </si>
  <si>
    <t>Roboty remontowe - cięcie piłą nawierzchni bitumicznych na gł. do 5 cm</t>
  </si>
  <si>
    <t xml:space="preserve">- przy poszerzeniu nawierzchni: </t>
  </si>
  <si>
    <t xml:space="preserve">1162*2+5,7+5,7  </t>
  </si>
  <si>
    <t>44 d.1.4</t>
  </si>
  <si>
    <t>pod poszerzenie nawierzchni:</t>
  </si>
  <si>
    <t>roboty ziemne wg TRZ</t>
  </si>
  <si>
    <t>1648-(poz.19A*0,3+853,5*0,45)</t>
  </si>
  <si>
    <t>zdjęcie humusu pod nasypami:</t>
  </si>
  <si>
    <t>km 0+500 do 0+600</t>
  </si>
  <si>
    <t>100*1,8*0,25</t>
  </si>
  <si>
    <t>km 0+860 do 1+1160 :</t>
  </si>
  <si>
    <t>300*1,2*0,25</t>
  </si>
  <si>
    <t>B  (obliczenia pomocnicze)</t>
  </si>
  <si>
    <t>pod wymianę nawierzchni:</t>
  </si>
  <si>
    <t xml:space="preserve">(382-320)*5,4*0,57  </t>
  </si>
  <si>
    <t>(602-565)*2,7*0,57</t>
  </si>
  <si>
    <t>(710-655)*2,7*0,57</t>
  </si>
  <si>
    <t>(860-760)*5,4*0,57</t>
  </si>
  <si>
    <t>C  (obliczenia pomocnicze)</t>
  </si>
  <si>
    <t>poz.A+poz.B+poz.C</t>
  </si>
  <si>
    <t>45 d.1.4</t>
  </si>
  <si>
    <t>poszerzenie nawierzchni</t>
  </si>
  <si>
    <t>wg. tabeli poszerzeń:</t>
  </si>
  <si>
    <t>252,7+878,5</t>
  </si>
  <si>
    <t xml:space="preserve">(382-320)*5,4  </t>
  </si>
  <si>
    <t>(602-565)*2,7</t>
  </si>
  <si>
    <t>(710-655)*2,7</t>
  </si>
  <si>
    <t>(860-760)*5,4</t>
  </si>
  <si>
    <t>poz.A+poz.B</t>
  </si>
  <si>
    <t>46 d.1.4</t>
  </si>
  <si>
    <t>poz.45</t>
  </si>
  <si>
    <t>47 d.1.4</t>
  </si>
  <si>
    <t>Wykonanie i zagęszczenie mechanicze warstwy odsączającej w korycie lub na całej szerokości drogi - za każdy dalszy 1 cm grubość warstwy po zag. Krotność = 5</t>
  </si>
  <si>
    <t>48 d.1.4</t>
  </si>
  <si>
    <t>KNR 2-31 0111-03</t>
  </si>
  <si>
    <t>Podbudowa z gruntu stabilizowanego cementem wyk. mieszarkami doczepnymi - grubość podbudowy po zagęszczeniu 15 cm</t>
  </si>
  <si>
    <t>49 d.1.4</t>
  </si>
  <si>
    <t>50 d.1.4</t>
  </si>
  <si>
    <t>Podbudowa z kruszywa łamanego - warstwa dolna - za każdy dalszy 1 cm grubości po zagęszczeniu Krotność = 5</t>
  </si>
  <si>
    <t>51 d.1.4</t>
  </si>
  <si>
    <t>KNR 2-31 1004-07</t>
  </si>
  <si>
    <t>Skropienie nawierzchni drogowej asfaltem</t>
  </si>
  <si>
    <t>52 d.1.4</t>
  </si>
  <si>
    <t>KNR 2-31 0108-02</t>
  </si>
  <si>
    <t>Wyrownanie istniejącej podbudowy mieszanką mineralno-asfaltowa z wbudowaniem mechanicznym, mieszanka AC-22P</t>
  </si>
  <si>
    <t>t</t>
  </si>
  <si>
    <t>gr. warstwy 7cm (175kg/m2)</t>
  </si>
  <si>
    <t>wyrównanie mieszanką min.-bit. na poszerzeniu</t>
  </si>
  <si>
    <t>wg. tabeli wyrównań:</t>
  </si>
  <si>
    <t>252,7+775,3</t>
  </si>
  <si>
    <t>poz.45B</t>
  </si>
  <si>
    <t>(poz.A+poz.45B)*0,175</t>
  </si>
  <si>
    <t>1.5</t>
  </si>
  <si>
    <t>Nawierzchnnie jezdni</t>
  </si>
  <si>
    <t>53 d.1.5</t>
  </si>
  <si>
    <t>na stałej szerokości:</t>
  </si>
  <si>
    <t>1162*6,10</t>
  </si>
  <si>
    <t xml:space="preserve"> poszerzenie na łukach:</t>
  </si>
  <si>
    <t>94+90</t>
  </si>
  <si>
    <t>B  (suma częściowa)</t>
  </si>
  <si>
    <t>część dodatkowa 1:</t>
  </si>
  <si>
    <t>(6,2+5,2)*0,5*(1268-1172,7)</t>
  </si>
  <si>
    <t>C  (suma częściowa)</t>
  </si>
  <si>
    <t>54 d.1.5</t>
  </si>
  <si>
    <t>KNR 2-31 0310-01 + KNR 2-31 0310-02</t>
  </si>
  <si>
    <t>Nawierzchnia z mieszanek mineralno-bitumicznych grysowych - warstwa wiążąca asfaltowa - grubość po zagęszcz. 4 cm, mieszanka AC 16W  Nawierzchnia z mieszanek mineralno-bitumicznych grysowych - warstwa wiążąca asfaltowa - każdy dalszy 1 cm grubość po zagęszcz, krotność 2 - łącznie 6cm.</t>
  </si>
  <si>
    <t>1162*6,05</t>
  </si>
  <si>
    <t xml:space="preserve"> poszerzenie na łukach wg tabeli:</t>
  </si>
  <si>
    <t>(6,1+5,1)*0,5*(1268-1172,7)</t>
  </si>
  <si>
    <t>55 d.1.5</t>
  </si>
  <si>
    <t>poz.54</t>
  </si>
  <si>
    <t>56 d.1.5</t>
  </si>
  <si>
    <t>KNR 2-31 0310-05 + KNR 2-31 0310-06</t>
  </si>
  <si>
    <t>Nawierzchnia z mieszanek mineralno-bitumicznych grysowych - warstwa ścieralna asfaltowa - grubość po zagęszcz. 3 cm  Nawierzchnia z mieszanek mineralno-bitumicznych grysowych - warstwa ścieralna asfaltowa - każdy dalszy 1 cm grubość po zagęszcz-krotność 2</t>
  </si>
  <si>
    <t>mieszanka AC 11S - łączna grubość 5cm</t>
  </si>
  <si>
    <t>1162*6,0</t>
  </si>
  <si>
    <t>(6,0+5,0)*0,5*(1268-1172,7)</t>
  </si>
  <si>
    <t>1.6</t>
  </si>
  <si>
    <t>Odwodnienie</t>
  </si>
  <si>
    <t>57 d.1.6</t>
  </si>
  <si>
    <t>pod drenaż - strona prawa:</t>
  </si>
  <si>
    <t>(843-721,5)*0,6*(0,9+0,4)*0,5</t>
  </si>
  <si>
    <t>pod drenaż - strona lewa:</t>
  </si>
  <si>
    <t>(398,5-307)*0,6*(1,3+1,5)*0,5</t>
  </si>
  <si>
    <t>pod rów kryty:</t>
  </si>
  <si>
    <t>(503-398,5)*1,8*1,2</t>
  </si>
  <si>
    <t>58 d.1.6</t>
  </si>
  <si>
    <t>KNR-W 2-01 0606-01</t>
  </si>
  <si>
    <t>Igłofiltry o śr. do 50 mm wpłukiwane w grunt bezpośrednio bez obsypki na głębokość do 4 m</t>
  </si>
  <si>
    <t>59 d.1.6</t>
  </si>
  <si>
    <t>KNR 2-01 0322-07</t>
  </si>
  <si>
    <t>Ażurowe umocnienie pionowych ścian wykopów liniowych o głębok.do 3.0 m wypraskami w grunt.suchych kat.III-IV wraz z rozbiór.</t>
  </si>
  <si>
    <t>(503-398,5)*1,8*2</t>
  </si>
  <si>
    <t>60 d.1.6</t>
  </si>
  <si>
    <t>KNR 2-18 0502-01</t>
  </si>
  <si>
    <t>Kanały rurowe - podłoża o grubości 14 cm metoda stabilizacji cementem</t>
  </si>
  <si>
    <t>(503-398,5)*1,2</t>
  </si>
  <si>
    <t>61 d.1.6</t>
  </si>
  <si>
    <t xml:space="preserve">KNR 2-18 0511-08 z.o.2.3. 9902-2 </t>
  </si>
  <si>
    <t>Kanały rurowe - rury z betonu żwirowego typu 'Wipro' o śr. 1000 mm uszczelniane uszczelką gumową - wykopy skarpowe nawodnione</t>
  </si>
  <si>
    <t>(503-398,5)-2,0</t>
  </si>
  <si>
    <t>62 d.1.6</t>
  </si>
  <si>
    <t>KNR 2-18 0613-03</t>
  </si>
  <si>
    <t>Studnie rewizyjne z kręgów betonowych o śr. 1200 mm w gotowym wykopie o głębokości 3 m</t>
  </si>
  <si>
    <t>stud.</t>
  </si>
  <si>
    <t>63 d.1.6</t>
  </si>
  <si>
    <t>KNR 2-31 0816-03 analogia</t>
  </si>
  <si>
    <t>Rozebranie przepustów rurowych - rury betonowe o śr. 80 cm</t>
  </si>
  <si>
    <t>2*12</t>
  </si>
  <si>
    <t>64 d.1.6</t>
  </si>
  <si>
    <t>KNCK-3 0602-03</t>
  </si>
  <si>
    <t>Budowa przepustów drogowych rurowych jednootworowych - wykonanie części przelotowej przepustu z rur o śr. 100 cm. Rury WIPRO kielichowe</t>
  </si>
  <si>
    <t>65 d.1.6</t>
  </si>
  <si>
    <t>KNCK-3 0602-06</t>
  </si>
  <si>
    <t>Budowa przepustów drogowych rurowych jednootworowych - wykonanie ścianek czołowych</t>
  </si>
  <si>
    <t>zakończenie rowu krytego:</t>
  </si>
  <si>
    <t>ścianki czołowe przepustów pod jezdnią:</t>
  </si>
  <si>
    <t>2*2*0,6</t>
  </si>
  <si>
    <t>66 d.1.6</t>
  </si>
  <si>
    <t>KNR 2-31 0816-02</t>
  </si>
  <si>
    <t>Rozebranie przepustów rurowych - rury betonowe o śr. 50 cm</t>
  </si>
  <si>
    <t>67 d.1.6</t>
  </si>
  <si>
    <t>KNR 2-31 0605-07 analogia</t>
  </si>
  <si>
    <t>Przepusty rurowe pod jezdnią - rury betonowe WIPRO kielichowe o śr. 50 cm</t>
  </si>
  <si>
    <t>68 d.1.6</t>
  </si>
  <si>
    <t>Przepusty rurowe pod zjazdami - ścianki czołowe prefabrykowane dla rur o śr. 20 cm, wylot drenu</t>
  </si>
  <si>
    <t>69 d.1.6</t>
  </si>
  <si>
    <t>KNR 2-28 0501-09</t>
  </si>
  <si>
    <t>Obsypka przepustów kruszywem dowiezionym - pospólką</t>
  </si>
  <si>
    <t>na przepustach pod zjazdami:</t>
  </si>
  <si>
    <t>25,2-poz.33*3,14*0,4*0,4/4</t>
  </si>
  <si>
    <t>nad rowem krytym f100</t>
  </si>
  <si>
    <t>poz.61*1,2*1,8-poz.61*3,14*1,2*1,2/4</t>
  </si>
  <si>
    <t>70 d.1.6</t>
  </si>
  <si>
    <t>KNR 9-07 0105-01 analogia</t>
  </si>
  <si>
    <t>Drenaże liniowe w gruncie- ułożenie geotkaniny na dnie i ściankach wykopu</t>
  </si>
  <si>
    <t>(843-721,5)*(0,6+(0,9+0,4)*0,5)*2</t>
  </si>
  <si>
    <t>(398,5-307)*(0,6+(1,3+1,5)*0,5)*2</t>
  </si>
  <si>
    <t>71 d.1.6</t>
  </si>
  <si>
    <t>KNR 2-01 0610-05</t>
  </si>
  <si>
    <t>Drenaż - podsypka filtracyjna z kruszywa mineralnego łamanego 31,5/63 w gotowym suchym wykopie z przygotowaniem kruszywa</t>
  </si>
  <si>
    <t>poz.57A+poz.57B</t>
  </si>
  <si>
    <t>72 d.1.6</t>
  </si>
  <si>
    <t xml:space="preserve">KNR 2-28 0506-03 z.sz.2.3. 9902-04  z.sz.3.5. 9906-2/01 </t>
  </si>
  <si>
    <t>Przykanaliki z rur kielichowych z PVC o śr. nom. 200 mm - wykopy nieumocnione - wykopach umocnione nawodnione</t>
  </si>
  <si>
    <t>6,5+6,8+16,7</t>
  </si>
  <si>
    <t>73 d.1.6</t>
  </si>
  <si>
    <t>KNR 2-31 0502-06 analogia</t>
  </si>
  <si>
    <t>Przykrycie drenu z płyt  60x40x10 cm ażurowych na podsypce żwirowej 16/20 z wypełnieniem spoin żwirem 16/20 Krotność = 2</t>
  </si>
  <si>
    <t>drenaż - strona prawa:</t>
  </si>
  <si>
    <t>(843-721,5)*0,6</t>
  </si>
  <si>
    <t>(398,5-307)*0,6</t>
  </si>
  <si>
    <t>1.7</t>
  </si>
  <si>
    <t>Pobocza</t>
  </si>
  <si>
    <t>74 d.1.7</t>
  </si>
  <si>
    <t>Uzupełnienie poboczy - nawierzchnia z tłucznia kamiennego - grubość po zagęszczeniu 10 cm</t>
  </si>
  <si>
    <t>pobocze:</t>
  </si>
  <si>
    <t>(1268-20)*0,75</t>
  </si>
  <si>
    <t>1.8</t>
  </si>
  <si>
    <t>Roboty wykończeniowe.</t>
  </si>
  <si>
    <t>75 d.1.8</t>
  </si>
  <si>
    <t xml:space="preserve">KNR 2-01 0206-03 0214-03 </t>
  </si>
  <si>
    <t>Roboty ziemne wykon.koparkami podsiębiernymi o poj.łyżki 0.60 m3 w gr.kat.I-II z transp.urobku samochod.samowyładowczymi na odległość 3 km, pogłębienie i oczyszczenie rowów, śr. głębokość 0,4m</t>
  </si>
  <si>
    <t>600*2,2*0,4</t>
  </si>
  <si>
    <t>76 d.1.8</t>
  </si>
  <si>
    <t>KNR 2-01 0506-07</t>
  </si>
  <si>
    <t>Plantowanie skarp i korony nasypów - kat.gr.I-III</t>
  </si>
  <si>
    <t>(1173-600-poz.33)*2,2</t>
  </si>
  <si>
    <t>1.9</t>
  </si>
  <si>
    <t>Oznakowanie i elementy bezpieczeństwa ruchu</t>
  </si>
  <si>
    <t>1.9.1</t>
  </si>
  <si>
    <t>Peron dla autobusów.</t>
  </si>
  <si>
    <t>77 d.1.9.1</t>
  </si>
  <si>
    <t>15*2</t>
  </si>
  <si>
    <t>78 d.1.9.1</t>
  </si>
  <si>
    <t>poz.77A</t>
  </si>
  <si>
    <t>79 d.1.9.1</t>
  </si>
  <si>
    <t>80 d.1.9.1</t>
  </si>
  <si>
    <t>poz.79A</t>
  </si>
  <si>
    <t>81 d.1.9.1</t>
  </si>
  <si>
    <t>15+2</t>
  </si>
  <si>
    <t>82 d.1.9.1</t>
  </si>
  <si>
    <t>poz.81A</t>
  </si>
  <si>
    <t>83 d.1.9.1</t>
  </si>
  <si>
    <t>84 d.1.9.1</t>
  </si>
  <si>
    <t>85 d.1.9.1</t>
  </si>
  <si>
    <t>poz.83</t>
  </si>
  <si>
    <t>86 d.1.9.1</t>
  </si>
  <si>
    <t>1.9.2</t>
  </si>
  <si>
    <t>Oznakowanie poziome.</t>
  </si>
  <si>
    <t>87 d.1.9.2</t>
  </si>
  <si>
    <t>KNR 2-31 0706-05</t>
  </si>
  <si>
    <t>Ręczne malowanie linii na skrzyżowaniach i przejściach dla pieszych farbą chlorokauczukową</t>
  </si>
  <si>
    <t>p-10</t>
  </si>
  <si>
    <t>6*4*0,5</t>
  </si>
  <si>
    <t>p-14</t>
  </si>
  <si>
    <t>6*0,24*0,375</t>
  </si>
  <si>
    <t>88 d.1.9.2</t>
  </si>
  <si>
    <t>KNR 2-31 0706-03</t>
  </si>
  <si>
    <t>Mechaniczne malowanie linii segregacyjnych i krawędziowych przerywanych na jezdni farbą chlorokauczukową</t>
  </si>
  <si>
    <t>750*0,12*0,5</t>
  </si>
  <si>
    <t>89 d.1.9.2</t>
  </si>
  <si>
    <t>KNR 2-31 0706-02</t>
  </si>
  <si>
    <t>Mechaniczne malowanie linii segregacyjnych i krawędziowych ciągłych na jezdni farbą chlorokauczukową</t>
  </si>
  <si>
    <t>450*0,12*0,5</t>
  </si>
  <si>
    <t>90 d.1.9.2</t>
  </si>
  <si>
    <t>KNR 2-31 0706-01</t>
  </si>
  <si>
    <t>Ręczne malowanie linii segregacyjnych i krawędziowych ciągłych na jezdni farbą chlorokauczukową, miejsca przystankowe.</t>
  </si>
  <si>
    <t>2*20*1,4*0,12</t>
  </si>
  <si>
    <t>1.9.3</t>
  </si>
  <si>
    <t>Oznakowanie pionowe.</t>
  </si>
  <si>
    <t>91 d.1.9.3</t>
  </si>
  <si>
    <t>KNR 2-31 0702-02</t>
  </si>
  <si>
    <t>Słupki do znaków drogowych z rur stalowych o śr. 70 mm</t>
  </si>
  <si>
    <t>92 d.1.9.3</t>
  </si>
  <si>
    <t>KNR 2-31 0703-02</t>
  </si>
  <si>
    <t>Przymocowanie tablic znaków drogowych zakazu, nakazu, ostrzegawczych, informacyjnych o powierzchni ponad 0.3 m2</t>
  </si>
  <si>
    <t>1.9.4</t>
  </si>
  <si>
    <t>Elementy bezpieczeństwa ruchu.</t>
  </si>
  <si>
    <t>93 d.1.9.4</t>
  </si>
  <si>
    <t>KNR 2-31 0704-01</t>
  </si>
  <si>
    <t>Bariery ochronne stalowe jednostronne SP-09,</t>
  </si>
  <si>
    <t>32+24</t>
  </si>
  <si>
    <t>94 d.1.9.4</t>
  </si>
  <si>
    <t>KNR 2-31 0701-03</t>
  </si>
  <si>
    <t>Poręcze ochronne sztywne z pochwytem i przeciągiem z rur śr. 60 i 38 mm o rozstawie słupków z rur 60 mm 1.5 m</t>
  </si>
  <si>
    <t>1.10</t>
  </si>
  <si>
    <t>Inwentaryzacja</t>
  </si>
  <si>
    <t>95 d.1.10</t>
  </si>
  <si>
    <t>Gedezyjna inwentaryzacja powykonawcza</t>
  </si>
  <si>
    <t xml:space="preserve">Przebudowa drogi powiatowej 1675W, odcinek Podgórzyce   </t>
  </si>
  <si>
    <t>2.1</t>
  </si>
  <si>
    <t>Owdodnienie</t>
  </si>
  <si>
    <t>96 d.2.1</t>
  </si>
  <si>
    <t>KNR 2-01 0206-05 analogia</t>
  </si>
  <si>
    <t>Roboty ziemne wykonywane koparkami podsiębiernymi o poj.łyżki 0.60 m3 w gr.kat.IV z transportem urobku samochodami samowyładowczymi na odległość do 1 km, rozbiórka przepustu.</t>
  </si>
  <si>
    <t>6*(2,0+2,4)*0,5*2</t>
  </si>
  <si>
    <t>97 d.2.1</t>
  </si>
  <si>
    <t>KNR 2-33 0604-04</t>
  </si>
  <si>
    <t>Części przelotowe prefabrykowanych przepustów drogowych skrzynkowych o przekroju zamkniętym o wym. 1.5 x 1.5 m i 1 otw.</t>
  </si>
  <si>
    <t>98 d.2.1</t>
  </si>
  <si>
    <t>KNR 2-33 0606-02</t>
  </si>
  <si>
    <t>Obudowy wlotów (wylotów) prefabrykowanych przepustów drogowych skrzynkowych</t>
  </si>
  <si>
    <t>2*2,5</t>
  </si>
  <si>
    <t>99 d.2.1</t>
  </si>
  <si>
    <t>KNR 2-01 0704-0704</t>
  </si>
  <si>
    <t>Ręczne zasypywanie przestreni przy przepuście pospółka</t>
  </si>
  <si>
    <t>poz.96-1,8*1,8*6</t>
  </si>
  <si>
    <t>100 d.2.1</t>
  </si>
  <si>
    <t>Podbudowa z kruszywa łamanego - warstwa dolna o grubości po zagęszczeniu 15 cm, przed i za przepustem na dł.2,0m</t>
  </si>
  <si>
    <t>2*2,0*4,2</t>
  </si>
  <si>
    <t>101 d.2.1</t>
  </si>
  <si>
    <t>Podbudowa z kruszywa łamanego - warstwa dolna - za każdy dalszy 1 cm grubości po zagęszczeniu Krotność = 2</t>
  </si>
  <si>
    <t>poz.100</t>
  </si>
  <si>
    <t>102 d.2.1</t>
  </si>
  <si>
    <t>KNR 2-31 0114-07</t>
  </si>
  <si>
    <t>Podbudowa z kruszywa łamanego - warstwa górna o grubości po zagęszczeniu 8 cm Krotność = 2</t>
  </si>
  <si>
    <t>2.2</t>
  </si>
  <si>
    <t>Nawierzchnie jezdni</t>
  </si>
  <si>
    <t>103 d.2.2</t>
  </si>
  <si>
    <t>KNNR 6 1005-07</t>
  </si>
  <si>
    <t>Skropienie asfaltem nawierzchni drogowych</t>
  </si>
  <si>
    <t>wg obliczeń programu CAD do rysunku :</t>
  </si>
  <si>
    <t>3685*(4,2/4,0)</t>
  </si>
  <si>
    <t>104 d.2.2</t>
  </si>
  <si>
    <t>KNNR 6 0108-02</t>
  </si>
  <si>
    <t>Wyrównanie istniejącej podbudowy mieszanką minerano-bitumiczną asfaltową mechaniczne, średnio 75 kg na m2: AC 16W dla KR2</t>
  </si>
  <si>
    <t>3685*(4,1/4,0)*0,075</t>
  </si>
  <si>
    <t>105 d.2.2</t>
  </si>
  <si>
    <t>4824*(4,1/4,0)</t>
  </si>
  <si>
    <t>106 d.2.2</t>
  </si>
  <si>
    <t>KNNR 6 0309-02</t>
  </si>
  <si>
    <t>Nawierzchnie z mieszanek mineralno-bitumicznych asfaltowych o grubości 5cm (warstwa ścieralna): AC8S dla KR2 Krotność = 1,25</t>
  </si>
  <si>
    <t>dla warstwy grubosci 5cm</t>
  </si>
  <si>
    <t>2.3</t>
  </si>
  <si>
    <t>Zjazdy</t>
  </si>
  <si>
    <t>107 d.2.3</t>
  </si>
  <si>
    <t>na zjazdach:</t>
  </si>
  <si>
    <t>poz.108</t>
  </si>
  <si>
    <t>108 d.2.3</t>
  </si>
  <si>
    <t>Nawierzchnie z mieszanek mineralno-bitumicznych asfaltowych o grubości 4cm (warstwa ścieralna): AC8S dla KR2 na zjazdach.</t>
  </si>
  <si>
    <t>zjazdy indywidualne:</t>
  </si>
  <si>
    <t>32*6+13,8+12</t>
  </si>
  <si>
    <t>zjazdy publiczne:</t>
  </si>
  <si>
    <t>(poz.A+poz.B)*0,5</t>
  </si>
  <si>
    <t>2.4</t>
  </si>
  <si>
    <t>109 d.2.4</t>
  </si>
  <si>
    <t>KNR 2-31 1402-05</t>
  </si>
  <si>
    <t>Mechaniczne ścinanie poboczy o grub. 10 cm</t>
  </si>
  <si>
    <t>strona lewa:</t>
  </si>
  <si>
    <t>993+103</t>
  </si>
  <si>
    <t>187+822</t>
  </si>
  <si>
    <t>poz.109B*2*0,7</t>
  </si>
  <si>
    <t>110 d.2.4</t>
  </si>
  <si>
    <t>KNNR 6 1301-04</t>
  </si>
  <si>
    <t>Naprawy dróg gruntowych - uzupełnienienie poboczy destruktem.</t>
  </si>
  <si>
    <t>poz.109B*0,5*0,07*2</t>
  </si>
  <si>
    <t>minus zjazdy</t>
  </si>
  <si>
    <t>2.5</t>
  </si>
  <si>
    <t>111 d.2.5</t>
  </si>
  <si>
    <t>95*(0,4+1,6)*0,5*0,4</t>
  </si>
  <si>
    <t>112 d.2.5</t>
  </si>
  <si>
    <t>95*2,0</t>
  </si>
  <si>
    <t>2.6</t>
  </si>
  <si>
    <t>113 d.2.6</t>
  </si>
  <si>
    <t>2.7</t>
  </si>
  <si>
    <t>Inwentaryzacja powykonawcza</t>
  </si>
  <si>
    <t>114 d.2.7</t>
  </si>
  <si>
    <t>Opis</t>
  </si>
  <si>
    <t>Jedn.przedm.</t>
  </si>
  <si>
    <t>Ilość</t>
  </si>
  <si>
    <t>Cena jedn.</t>
  </si>
  <si>
    <t>Razem dział: Roboty pomiarowe</t>
  </si>
  <si>
    <t xml:space="preserve"> wycena indywidualna Uproszczona</t>
  </si>
  <si>
    <t>Razem dział: Ścinanie drzew, karczowanie pni, oczyszczenie terenu wg inwentaryzacji drzewostanu.  (do pozycji w dziale należy doliczyć koszt wywiezienia i utylizacji pozyskanego materiału)</t>
  </si>
  <si>
    <t>Razem dział: Roboty przygotowawcze</t>
  </si>
  <si>
    <t>Razem dział: Chodniki i obramowania.</t>
  </si>
  <si>
    <t>Razem dział: Zjazdy:</t>
  </si>
  <si>
    <t>Razem dział: Poszerzenie nawierzchni, wymiana nawierzchni (likwidacja przełomów)</t>
  </si>
  <si>
    <t>Razem dział: Nawierzchnnie jezdni</t>
  </si>
  <si>
    <t>Razem dział: Odwodnienie</t>
  </si>
  <si>
    <t>Razem dział: Pobocza</t>
  </si>
  <si>
    <t>Razem dział: Roboty wykończeniowe.</t>
  </si>
  <si>
    <t>Razem dział: Peron dla autobusów.</t>
  </si>
  <si>
    <t>Razem dział: Oznakowanie poziome.</t>
  </si>
  <si>
    <t>Razem dział: Oznakowanie pionowe.</t>
  </si>
  <si>
    <t>Razem dział: Elementy bezpieczeństwa ruchu.</t>
  </si>
  <si>
    <t>Razem dział: Oznakowanie i elementy bezpieczeństwa ruchu</t>
  </si>
  <si>
    <t>Razem dział: Inwentaryzacja</t>
  </si>
  <si>
    <t>Razem dział: Przebudowa drogi powiatowej 1675W - odcinek Konary</t>
  </si>
  <si>
    <t>Razem dział: Owdodnienie</t>
  </si>
  <si>
    <t>Razem dział: Nawierzchnie jezdni</t>
  </si>
  <si>
    <t>Razem dział: Zjazdy</t>
  </si>
  <si>
    <t>Razem dział: Inwentaryzacja powykonawcza</t>
  </si>
  <si>
    <t xml:space="preserve">Razem dział: Przebudowa drogi powiatowej 1675W, odcinek Podgórzyce   </t>
  </si>
  <si>
    <t>zł</t>
  </si>
  <si>
    <t>Wartość brutto</t>
  </si>
  <si>
    <t>w tym VAT</t>
  </si>
  <si>
    <t>Wartość kosztorysowa robót brutto</t>
  </si>
  <si>
    <t>Wartość kosztorysowa robót netto</t>
  </si>
  <si>
    <t>działy</t>
  </si>
  <si>
    <t>poddzialy</t>
  </si>
  <si>
    <t>odcinki</t>
  </si>
  <si>
    <t>Kosztorys ofertowy</t>
  </si>
  <si>
    <t>Przebudowa drogi powiatowej 1675W Chynów_Konary-Podgórzyce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</si>
</sst>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2" fontId="0" fillId="0" borderId="2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2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F584"/>
  <sheetViews>
    <sheetView zoomScalePageLayoutView="0" workbookViewId="0" topLeftCell="A40">
      <selection activeCell="C74" sqref="C74"/>
    </sheetView>
  </sheetViews>
  <sheetFormatPr defaultColWidth="9.140625" defaultRowHeight="12.75"/>
  <cols>
    <col min="3" max="3" width="11.7109375" style="8" customWidth="1"/>
    <col min="4" max="4" width="54.57421875" style="1" customWidth="1"/>
    <col min="5" max="5" width="9.140625" style="3" customWidth="1"/>
  </cols>
  <sheetData>
    <row r="7" spans="2:6" ht="13.5" thickBot="1">
      <c r="B7" s="10" t="s">
        <v>0</v>
      </c>
      <c r="C7" s="11" t="s">
        <v>1</v>
      </c>
      <c r="D7" s="12" t="s">
        <v>2</v>
      </c>
      <c r="E7" s="13" t="s">
        <v>3</v>
      </c>
      <c r="F7" s="10" t="s">
        <v>4</v>
      </c>
    </row>
    <row r="8" spans="2:6" ht="13.5" thickTop="1">
      <c r="B8" s="19">
        <v>1</v>
      </c>
      <c r="C8" s="20"/>
      <c r="D8" s="5" t="s">
        <v>5</v>
      </c>
      <c r="E8" s="6"/>
      <c r="F8" s="4"/>
    </row>
    <row r="9" spans="2:6" ht="12.75">
      <c r="B9" s="17" t="s">
        <v>6</v>
      </c>
      <c r="C9" s="18" t="s">
        <v>7</v>
      </c>
      <c r="D9" s="21" t="s">
        <v>8</v>
      </c>
      <c r="E9" s="22"/>
      <c r="F9" s="23"/>
    </row>
    <row r="10" spans="2:6" ht="12.75">
      <c r="B10" s="17" t="s">
        <v>9</v>
      </c>
      <c r="C10" s="18"/>
      <c r="D10" s="21" t="s">
        <v>10</v>
      </c>
      <c r="E10" s="22"/>
      <c r="F10" s="23"/>
    </row>
    <row r="11" spans="2:6" ht="25.5">
      <c r="B11" s="24" t="s">
        <v>11</v>
      </c>
      <c r="C11" s="27" t="s">
        <v>12</v>
      </c>
      <c r="D11" s="27" t="s">
        <v>13</v>
      </c>
      <c r="E11" s="24" t="s">
        <v>14</v>
      </c>
      <c r="F11" s="29"/>
    </row>
    <row r="12" spans="2:6" ht="12.75">
      <c r="B12" s="25"/>
      <c r="C12" s="25"/>
      <c r="D12" s="25">
        <v>1268</v>
      </c>
      <c r="E12" s="25" t="s">
        <v>14</v>
      </c>
      <c r="F12" s="30"/>
    </row>
    <row r="13" spans="2:6" ht="12.75">
      <c r="B13" s="26"/>
      <c r="C13" s="26"/>
      <c r="D13" s="26"/>
      <c r="E13" s="26"/>
      <c r="F13" s="28">
        <v>1268</v>
      </c>
    </row>
    <row r="14" spans="2:6" ht="38.25">
      <c r="B14" s="24" t="s">
        <v>15</v>
      </c>
      <c r="C14" s="27" t="s">
        <v>16</v>
      </c>
      <c r="D14" s="27" t="s">
        <v>17</v>
      </c>
      <c r="E14" s="24"/>
      <c r="F14" s="24"/>
    </row>
    <row r="15" spans="2:6" ht="25.5">
      <c r="B15" s="24" t="s">
        <v>18</v>
      </c>
      <c r="C15" s="27" t="s">
        <v>19</v>
      </c>
      <c r="D15" s="27" t="s">
        <v>20</v>
      </c>
      <c r="E15" s="24" t="s">
        <v>21</v>
      </c>
      <c r="F15" s="29"/>
    </row>
    <row r="16" spans="2:6" ht="12.75">
      <c r="B16" s="25"/>
      <c r="C16" s="25"/>
      <c r="D16" s="25">
        <v>9</v>
      </c>
      <c r="E16" s="25" t="s">
        <v>21</v>
      </c>
      <c r="F16" s="30"/>
    </row>
    <row r="17" spans="2:6" ht="12.75">
      <c r="B17" s="26"/>
      <c r="C17" s="26"/>
      <c r="D17" s="26"/>
      <c r="E17" s="26"/>
      <c r="F17" s="28">
        <v>9</v>
      </c>
    </row>
    <row r="18" spans="2:6" ht="25.5">
      <c r="B18" s="24" t="s">
        <v>22</v>
      </c>
      <c r="C18" s="27" t="s">
        <v>23</v>
      </c>
      <c r="D18" s="27" t="s">
        <v>24</v>
      </c>
      <c r="E18" s="24" t="s">
        <v>21</v>
      </c>
      <c r="F18" s="29"/>
    </row>
    <row r="19" spans="2:6" ht="12.75">
      <c r="B19" s="25"/>
      <c r="C19" s="25"/>
      <c r="D19" s="25">
        <v>21</v>
      </c>
      <c r="E19" s="25" t="s">
        <v>21</v>
      </c>
      <c r="F19" s="30"/>
    </row>
    <row r="20" spans="2:6" ht="12.75">
      <c r="B20" s="26"/>
      <c r="C20" s="26"/>
      <c r="D20" s="26"/>
      <c r="E20" s="26"/>
      <c r="F20" s="28">
        <v>21</v>
      </c>
    </row>
    <row r="21" spans="2:6" ht="25.5">
      <c r="B21" s="24" t="s">
        <v>25</v>
      </c>
      <c r="C21" s="27" t="s">
        <v>26</v>
      </c>
      <c r="D21" s="27" t="s">
        <v>27</v>
      </c>
      <c r="E21" s="24" t="s">
        <v>21</v>
      </c>
      <c r="F21" s="29"/>
    </row>
    <row r="22" spans="2:6" ht="12.75">
      <c r="B22" s="25"/>
      <c r="C22" s="25"/>
      <c r="D22" s="25">
        <v>8</v>
      </c>
      <c r="E22" s="25" t="s">
        <v>21</v>
      </c>
      <c r="F22" s="30"/>
    </row>
    <row r="23" spans="2:6" ht="12.75">
      <c r="B23" s="26"/>
      <c r="C23" s="26"/>
      <c r="D23" s="26"/>
      <c r="E23" s="26"/>
      <c r="F23" s="28">
        <v>8</v>
      </c>
    </row>
    <row r="24" spans="2:6" ht="25.5">
      <c r="B24" s="24" t="s">
        <v>28</v>
      </c>
      <c r="C24" s="27" t="s">
        <v>29</v>
      </c>
      <c r="D24" s="27" t="s">
        <v>30</v>
      </c>
      <c r="E24" s="24" t="s">
        <v>21</v>
      </c>
      <c r="F24" s="29"/>
    </row>
    <row r="25" spans="2:6" ht="12.75">
      <c r="B25" s="25"/>
      <c r="C25" s="25"/>
      <c r="D25" s="25">
        <v>5</v>
      </c>
      <c r="E25" s="25" t="s">
        <v>21</v>
      </c>
      <c r="F25" s="30"/>
    </row>
    <row r="26" spans="2:6" ht="12.75">
      <c r="B26" s="26"/>
      <c r="C26" s="26"/>
      <c r="D26" s="26"/>
      <c r="E26" s="26"/>
      <c r="F26" s="28">
        <v>5</v>
      </c>
    </row>
    <row r="27" spans="2:6" ht="25.5">
      <c r="B27" s="24" t="s">
        <v>31</v>
      </c>
      <c r="C27" s="27" t="s">
        <v>32</v>
      </c>
      <c r="D27" s="27" t="s">
        <v>33</v>
      </c>
      <c r="E27" s="24" t="s">
        <v>21</v>
      </c>
      <c r="F27" s="29"/>
    </row>
    <row r="28" spans="2:6" ht="12.75">
      <c r="B28" s="25"/>
      <c r="C28" s="25"/>
      <c r="D28" s="25">
        <v>8</v>
      </c>
      <c r="E28" s="25" t="s">
        <v>21</v>
      </c>
      <c r="F28" s="30"/>
    </row>
    <row r="29" spans="2:6" ht="12.75">
      <c r="B29" s="26"/>
      <c r="C29" s="26"/>
      <c r="D29" s="26"/>
      <c r="E29" s="26"/>
      <c r="F29" s="28">
        <v>8</v>
      </c>
    </row>
    <row r="30" spans="2:6" ht="25.5">
      <c r="B30" s="24" t="s">
        <v>34</v>
      </c>
      <c r="C30" s="27" t="s">
        <v>35</v>
      </c>
      <c r="D30" s="27" t="s">
        <v>36</v>
      </c>
      <c r="E30" s="24" t="s">
        <v>21</v>
      </c>
      <c r="F30" s="29"/>
    </row>
    <row r="31" spans="2:6" ht="12.75">
      <c r="B31" s="25"/>
      <c r="C31" s="25"/>
      <c r="D31" s="25">
        <v>2</v>
      </c>
      <c r="E31" s="25" t="s">
        <v>21</v>
      </c>
      <c r="F31" s="30"/>
    </row>
    <row r="32" spans="2:6" ht="12.75">
      <c r="B32" s="26"/>
      <c r="C32" s="26"/>
      <c r="D32" s="26"/>
      <c r="E32" s="26"/>
      <c r="F32" s="28">
        <v>2</v>
      </c>
    </row>
    <row r="33" spans="2:6" ht="38.25">
      <c r="B33" s="24" t="s">
        <v>37</v>
      </c>
      <c r="C33" s="27" t="s">
        <v>38</v>
      </c>
      <c r="D33" s="27" t="s">
        <v>39</v>
      </c>
      <c r="E33" s="24" t="s">
        <v>21</v>
      </c>
      <c r="F33" s="29"/>
    </row>
    <row r="34" spans="2:6" ht="12.75">
      <c r="B34" s="25"/>
      <c r="C34" s="25"/>
      <c r="D34" s="25" t="s">
        <v>40</v>
      </c>
      <c r="E34" s="25"/>
      <c r="F34" s="30"/>
    </row>
    <row r="35" spans="2:6" ht="12.75">
      <c r="B35" s="25"/>
      <c r="C35" s="25"/>
      <c r="D35" s="25">
        <v>1</v>
      </c>
      <c r="E35" s="25" t="s">
        <v>21</v>
      </c>
      <c r="F35" s="30"/>
    </row>
    <row r="36" spans="2:6" ht="12.75">
      <c r="B36" s="25"/>
      <c r="C36" s="31"/>
      <c r="D36" s="31" t="s">
        <v>41</v>
      </c>
      <c r="E36" s="25"/>
      <c r="F36" s="30"/>
    </row>
    <row r="37" spans="2:6" ht="12.75">
      <c r="B37" s="25"/>
      <c r="C37" s="25"/>
      <c r="D37" s="25">
        <v>1</v>
      </c>
      <c r="E37" s="25" t="s">
        <v>21</v>
      </c>
      <c r="F37" s="30"/>
    </row>
    <row r="38" spans="2:6" ht="12.75">
      <c r="B38" s="25"/>
      <c r="C38" s="25"/>
      <c r="D38" s="25" t="s">
        <v>42</v>
      </c>
      <c r="E38" s="25"/>
      <c r="F38" s="30"/>
    </row>
    <row r="39" spans="2:6" ht="12.75">
      <c r="B39" s="25"/>
      <c r="C39" s="31"/>
      <c r="D39" s="31">
        <v>1</v>
      </c>
      <c r="E39" s="25" t="s">
        <v>21</v>
      </c>
      <c r="F39" s="30"/>
    </row>
    <row r="40" spans="2:6" ht="12.75">
      <c r="B40" s="26"/>
      <c r="C40" s="26"/>
      <c r="D40" s="26"/>
      <c r="E40" s="26"/>
      <c r="F40" s="28">
        <v>3</v>
      </c>
    </row>
    <row r="41" spans="2:6" ht="25.5">
      <c r="B41" s="24" t="s">
        <v>43</v>
      </c>
      <c r="C41" s="27" t="s">
        <v>44</v>
      </c>
      <c r="D41" s="27" t="s">
        <v>45</v>
      </c>
      <c r="E41" s="24" t="s">
        <v>21</v>
      </c>
      <c r="F41" s="29"/>
    </row>
    <row r="42" spans="2:6" ht="12.75">
      <c r="B42" s="25"/>
      <c r="C42" s="25"/>
      <c r="D42" s="25" t="s">
        <v>46</v>
      </c>
      <c r="E42" s="25" t="s">
        <v>21</v>
      </c>
      <c r="F42" s="30"/>
    </row>
    <row r="43" spans="2:6" ht="12.75">
      <c r="B43" s="26"/>
      <c r="C43" s="26"/>
      <c r="D43" s="26"/>
      <c r="E43" s="26"/>
      <c r="F43" s="28">
        <v>9</v>
      </c>
    </row>
    <row r="44" spans="2:6" ht="25.5">
      <c r="B44" s="24" t="s">
        <v>47</v>
      </c>
      <c r="C44" s="27" t="s">
        <v>48</v>
      </c>
      <c r="D44" s="27" t="s">
        <v>49</v>
      </c>
      <c r="E44" s="24" t="s">
        <v>21</v>
      </c>
      <c r="F44" s="29"/>
    </row>
    <row r="45" spans="2:6" ht="12.75">
      <c r="B45" s="25"/>
      <c r="C45" s="25"/>
      <c r="D45" s="25" t="s">
        <v>50</v>
      </c>
      <c r="E45" s="25" t="s">
        <v>21</v>
      </c>
      <c r="F45" s="30"/>
    </row>
    <row r="46" spans="2:6" ht="12.75">
      <c r="B46" s="26"/>
      <c r="C46" s="26"/>
      <c r="D46" s="26"/>
      <c r="E46" s="26"/>
      <c r="F46" s="28">
        <v>21</v>
      </c>
    </row>
    <row r="47" spans="2:6" ht="25.5">
      <c r="B47" s="24" t="s">
        <v>51</v>
      </c>
      <c r="C47" s="27" t="s">
        <v>52</v>
      </c>
      <c r="D47" s="27" t="s">
        <v>53</v>
      </c>
      <c r="E47" s="24" t="s">
        <v>21</v>
      </c>
      <c r="F47" s="29"/>
    </row>
    <row r="48" spans="2:6" ht="12.75">
      <c r="B48" s="25"/>
      <c r="C48" s="25"/>
      <c r="D48" s="25" t="s">
        <v>54</v>
      </c>
      <c r="E48" s="25" t="s">
        <v>21</v>
      </c>
      <c r="F48" s="30"/>
    </row>
    <row r="49" spans="2:6" ht="12.75">
      <c r="B49" s="26"/>
      <c r="C49" s="26"/>
      <c r="D49" s="26"/>
      <c r="E49" s="26"/>
      <c r="F49" s="28">
        <v>8</v>
      </c>
    </row>
    <row r="50" spans="2:6" ht="25.5">
      <c r="B50" s="24" t="s">
        <v>55</v>
      </c>
      <c r="C50" s="27" t="s">
        <v>56</v>
      </c>
      <c r="D50" s="27" t="s">
        <v>57</v>
      </c>
      <c r="E50" s="24" t="s">
        <v>21</v>
      </c>
      <c r="F50" s="29"/>
    </row>
    <row r="51" spans="2:6" ht="12.75">
      <c r="B51" s="25"/>
      <c r="C51" s="25"/>
      <c r="D51" s="25" t="s">
        <v>58</v>
      </c>
      <c r="E51" s="25" t="s">
        <v>21</v>
      </c>
      <c r="F51" s="30"/>
    </row>
    <row r="52" spans="2:6" ht="12.75">
      <c r="B52" s="26"/>
      <c r="C52" s="26"/>
      <c r="D52" s="26"/>
      <c r="E52" s="26"/>
      <c r="F52" s="28">
        <v>5</v>
      </c>
    </row>
    <row r="53" spans="2:6" ht="25.5">
      <c r="B53" s="24" t="s">
        <v>59</v>
      </c>
      <c r="C53" s="27" t="s">
        <v>60</v>
      </c>
      <c r="D53" s="27" t="s">
        <v>61</v>
      </c>
      <c r="E53" s="24" t="s">
        <v>21</v>
      </c>
      <c r="F53" s="29"/>
    </row>
    <row r="54" spans="2:6" ht="12.75">
      <c r="B54" s="25"/>
      <c r="C54" s="25"/>
      <c r="D54" s="25" t="s">
        <v>62</v>
      </c>
      <c r="E54" s="25" t="s">
        <v>21</v>
      </c>
      <c r="F54" s="30"/>
    </row>
    <row r="55" spans="2:6" ht="12.75">
      <c r="B55" s="26"/>
      <c r="C55" s="26"/>
      <c r="D55" s="26"/>
      <c r="E55" s="26"/>
      <c r="F55" s="28">
        <v>8</v>
      </c>
    </row>
    <row r="56" spans="2:6" ht="25.5">
      <c r="B56" s="24" t="s">
        <v>63</v>
      </c>
      <c r="C56" s="27" t="s">
        <v>64</v>
      </c>
      <c r="D56" s="27" t="s">
        <v>65</v>
      </c>
      <c r="E56" s="24" t="s">
        <v>21</v>
      </c>
      <c r="F56" s="29"/>
    </row>
    <row r="57" spans="2:6" ht="12.75">
      <c r="B57" s="25"/>
      <c r="C57" s="25"/>
      <c r="D57" s="25" t="s">
        <v>66</v>
      </c>
      <c r="E57" s="25" t="s">
        <v>21</v>
      </c>
      <c r="F57" s="30"/>
    </row>
    <row r="58" spans="2:6" ht="12.75">
      <c r="B58" s="26"/>
      <c r="C58" s="26"/>
      <c r="D58" s="26"/>
      <c r="E58" s="26"/>
      <c r="F58" s="28">
        <v>2</v>
      </c>
    </row>
    <row r="59" spans="2:6" ht="38.25">
      <c r="B59" s="24" t="s">
        <v>67</v>
      </c>
      <c r="C59" s="27" t="s">
        <v>68</v>
      </c>
      <c r="D59" s="27" t="s">
        <v>69</v>
      </c>
      <c r="E59" s="24" t="s">
        <v>21</v>
      </c>
      <c r="F59" s="29"/>
    </row>
    <row r="60" spans="2:6" ht="12.75">
      <c r="B60" s="25"/>
      <c r="C60" s="25"/>
      <c r="D60" s="25" t="s">
        <v>70</v>
      </c>
      <c r="E60" s="25" t="s">
        <v>21</v>
      </c>
      <c r="F60" s="30"/>
    </row>
    <row r="61" spans="2:6" ht="12.75">
      <c r="B61" s="26"/>
      <c r="C61" s="26"/>
      <c r="D61" s="26"/>
      <c r="E61" s="26"/>
      <c r="F61" s="28">
        <v>3</v>
      </c>
    </row>
    <row r="62" spans="2:6" ht="25.5">
      <c r="B62" s="24" t="s">
        <v>71</v>
      </c>
      <c r="C62" s="27" t="s">
        <v>72</v>
      </c>
      <c r="D62" s="27" t="s">
        <v>73</v>
      </c>
      <c r="E62" s="24" t="s">
        <v>74</v>
      </c>
      <c r="F62" s="29"/>
    </row>
    <row r="63" spans="2:6" ht="12.75">
      <c r="B63" s="25"/>
      <c r="C63" s="25"/>
      <c r="D63" s="25" t="s">
        <v>75</v>
      </c>
      <c r="E63" s="25" t="s">
        <v>74</v>
      </c>
      <c r="F63" s="30"/>
    </row>
    <row r="64" spans="2:6" ht="12.75">
      <c r="B64" s="26"/>
      <c r="C64" s="26"/>
      <c r="D64" s="26"/>
      <c r="E64" s="26"/>
      <c r="F64" s="28">
        <v>0.19</v>
      </c>
    </row>
    <row r="65" spans="2:6" ht="25.5">
      <c r="B65" s="24" t="s">
        <v>76</v>
      </c>
      <c r="C65" s="27" t="s">
        <v>77</v>
      </c>
      <c r="D65" s="27" t="s">
        <v>78</v>
      </c>
      <c r="E65" s="24" t="s">
        <v>79</v>
      </c>
      <c r="F65" s="29"/>
    </row>
    <row r="66" spans="2:6" ht="12.75">
      <c r="B66" s="25"/>
      <c r="C66" s="25"/>
      <c r="D66" s="25" t="s">
        <v>80</v>
      </c>
      <c r="E66" s="25" t="s">
        <v>79</v>
      </c>
      <c r="F66" s="30"/>
    </row>
    <row r="67" spans="2:6" ht="12.75">
      <c r="B67" s="26"/>
      <c r="C67" s="26"/>
      <c r="D67" s="26"/>
      <c r="E67" s="26"/>
      <c r="F67" s="28">
        <v>1120.19</v>
      </c>
    </row>
    <row r="68" spans="2:6" ht="25.5">
      <c r="B68" s="24" t="s">
        <v>81</v>
      </c>
      <c r="C68" s="27" t="s">
        <v>82</v>
      </c>
      <c r="D68" s="27" t="s">
        <v>83</v>
      </c>
      <c r="E68" s="24" t="s">
        <v>84</v>
      </c>
      <c r="F68" s="29"/>
    </row>
    <row r="69" spans="2:6" ht="12.75">
      <c r="B69" s="25"/>
      <c r="C69" s="25"/>
      <c r="D69" s="25">
        <v>10</v>
      </c>
      <c r="E69" s="25" t="s">
        <v>84</v>
      </c>
      <c r="F69" s="30"/>
    </row>
    <row r="70" spans="2:6" ht="12.75">
      <c r="B70" s="26"/>
      <c r="C70" s="26"/>
      <c r="D70" s="26"/>
      <c r="E70" s="26"/>
      <c r="F70" s="28">
        <v>10</v>
      </c>
    </row>
    <row r="71" spans="2:6" ht="12.75">
      <c r="B71" s="15" t="s">
        <v>85</v>
      </c>
      <c r="C71" s="14" t="s">
        <v>86</v>
      </c>
      <c r="D71" s="5" t="s">
        <v>87</v>
      </c>
      <c r="E71" s="6"/>
      <c r="F71" s="4"/>
    </row>
    <row r="72" spans="2:5" ht="38.25">
      <c r="B72" s="16" t="s">
        <v>88</v>
      </c>
      <c r="C72" s="8" t="s">
        <v>89</v>
      </c>
      <c r="D72" s="1" t="s">
        <v>90</v>
      </c>
      <c r="E72" s="3" t="s">
        <v>91</v>
      </c>
    </row>
    <row r="73" spans="2:4" ht="12.75">
      <c r="B73" s="16"/>
      <c r="D73" s="1" t="s">
        <v>92</v>
      </c>
    </row>
    <row r="74" spans="2:4" ht="38.25">
      <c r="B74" s="16"/>
      <c r="D74" s="1" t="s">
        <v>93</v>
      </c>
    </row>
    <row r="75" spans="2:4" ht="12.75">
      <c r="B75" s="16"/>
      <c r="D75" s="1" t="s">
        <v>94</v>
      </c>
    </row>
    <row r="76" spans="2:4" ht="12.75">
      <c r="B76" s="16"/>
      <c r="D76" s="1">
        <v>127</v>
      </c>
    </row>
    <row r="77" spans="2:4" ht="12.75">
      <c r="B77" s="16"/>
      <c r="D77" s="1" t="s">
        <v>95</v>
      </c>
    </row>
    <row r="78" ht="12.75">
      <c r="B78" s="16"/>
    </row>
    <row r="79" spans="2:5" ht="12.75">
      <c r="B79" s="16"/>
      <c r="D79" s="1" t="s">
        <v>96</v>
      </c>
      <c r="E79" s="3" t="s">
        <v>91</v>
      </c>
    </row>
    <row r="80" spans="2:6" ht="12.75">
      <c r="B80" s="16"/>
      <c r="F80">
        <v>627.24</v>
      </c>
    </row>
    <row r="81" spans="2:5" ht="25.5">
      <c r="B81" s="16" t="s">
        <v>97</v>
      </c>
      <c r="C81" s="8" t="s">
        <v>98</v>
      </c>
      <c r="D81" s="1" t="s">
        <v>99</v>
      </c>
      <c r="E81" s="3" t="s">
        <v>79</v>
      </c>
    </row>
    <row r="82" spans="2:5" ht="12.75">
      <c r="B82" s="16"/>
      <c r="D82" s="1" t="s">
        <v>100</v>
      </c>
      <c r="E82" s="3" t="s">
        <v>79</v>
      </c>
    </row>
    <row r="83" spans="2:6" ht="12.75">
      <c r="B83" s="16"/>
      <c r="F83">
        <v>2090.8</v>
      </c>
    </row>
    <row r="84" spans="2:5" ht="25.5">
      <c r="B84" s="16" t="s">
        <v>101</v>
      </c>
      <c r="C84" s="8" t="s">
        <v>102</v>
      </c>
      <c r="D84" s="1" t="s">
        <v>103</v>
      </c>
      <c r="E84" s="3" t="s">
        <v>91</v>
      </c>
    </row>
    <row r="85" spans="2:4" ht="12.75">
      <c r="B85" s="16"/>
      <c r="D85" s="1" t="s">
        <v>104</v>
      </c>
    </row>
    <row r="86" spans="2:4" ht="12.75">
      <c r="B86" s="16"/>
      <c r="D86" s="1" t="s">
        <v>105</v>
      </c>
    </row>
    <row r="87" spans="2:4" ht="12.75">
      <c r="B87" s="16"/>
      <c r="D87" s="1" t="s">
        <v>106</v>
      </c>
    </row>
    <row r="88" spans="2:4" ht="12.75">
      <c r="B88" s="16"/>
      <c r="D88" s="1" t="s">
        <v>107</v>
      </c>
    </row>
    <row r="89" spans="2:4" ht="12.75">
      <c r="B89" s="16"/>
      <c r="D89" s="1" t="s">
        <v>95</v>
      </c>
    </row>
    <row r="90" ht="12.75">
      <c r="B90" s="16"/>
    </row>
    <row r="91" spans="2:5" ht="12.75">
      <c r="B91" s="16"/>
      <c r="D91" s="1" t="s">
        <v>108</v>
      </c>
      <c r="E91" s="3" t="s">
        <v>91</v>
      </c>
    </row>
    <row r="92" spans="2:6" ht="12.75">
      <c r="B92" s="16"/>
      <c r="F92">
        <v>124.1</v>
      </c>
    </row>
    <row r="93" spans="2:5" ht="25.5">
      <c r="B93" s="16" t="s">
        <v>109</v>
      </c>
      <c r="C93" s="8" t="s">
        <v>110</v>
      </c>
      <c r="D93" s="1" t="s">
        <v>111</v>
      </c>
      <c r="E93" s="3" t="s">
        <v>112</v>
      </c>
    </row>
    <row r="94" spans="2:5" ht="12.75">
      <c r="B94" s="16"/>
      <c r="D94" s="1" t="s">
        <v>113</v>
      </c>
      <c r="E94" s="3" t="s">
        <v>112</v>
      </c>
    </row>
    <row r="95" spans="2:6" ht="12.75">
      <c r="B95" s="16"/>
      <c r="F95">
        <v>1241</v>
      </c>
    </row>
    <row r="96" spans="2:5" ht="25.5">
      <c r="B96" s="16" t="s">
        <v>114</v>
      </c>
      <c r="C96" s="8" t="s">
        <v>115</v>
      </c>
      <c r="D96" s="1" t="s">
        <v>116</v>
      </c>
      <c r="E96" s="3" t="s">
        <v>91</v>
      </c>
    </row>
    <row r="97" spans="2:4" ht="12.75">
      <c r="B97" s="16"/>
      <c r="D97" s="1" t="s">
        <v>104</v>
      </c>
    </row>
    <row r="98" spans="2:4" ht="12.75">
      <c r="B98" s="16"/>
      <c r="D98" s="1" t="s">
        <v>117</v>
      </c>
    </row>
    <row r="99" spans="2:4" ht="12.75">
      <c r="B99" s="16"/>
      <c r="D99" s="1" t="s">
        <v>118</v>
      </c>
    </row>
    <row r="100" spans="2:4" ht="12.75">
      <c r="B100" s="16"/>
      <c r="D100" s="1" t="s">
        <v>119</v>
      </c>
    </row>
    <row r="101" spans="2:4" ht="12.75">
      <c r="B101" s="16"/>
      <c r="D101" s="1" t="s">
        <v>95</v>
      </c>
    </row>
    <row r="102" ht="12.75">
      <c r="B102" s="16"/>
    </row>
    <row r="103" spans="2:5" ht="12.75">
      <c r="B103" s="16"/>
      <c r="D103" s="1" t="s">
        <v>120</v>
      </c>
      <c r="E103" s="3" t="s">
        <v>91</v>
      </c>
    </row>
    <row r="104" spans="2:6" ht="12.75">
      <c r="B104" s="16"/>
      <c r="F104">
        <v>53.53</v>
      </c>
    </row>
    <row r="105" spans="2:5" ht="25.5">
      <c r="B105" s="16" t="s">
        <v>121</v>
      </c>
      <c r="C105" s="8" t="s">
        <v>122</v>
      </c>
      <c r="D105" s="1" t="s">
        <v>123</v>
      </c>
      <c r="E105" s="3" t="s">
        <v>112</v>
      </c>
    </row>
    <row r="106" spans="2:5" ht="12.75">
      <c r="B106" s="16"/>
      <c r="D106" s="1" t="s">
        <v>124</v>
      </c>
      <c r="E106" s="3" t="s">
        <v>112</v>
      </c>
    </row>
    <row r="107" spans="2:6" ht="12.75">
      <c r="B107" s="16"/>
      <c r="F107">
        <v>1338.3</v>
      </c>
    </row>
    <row r="108" spans="2:5" ht="38.25">
      <c r="B108" s="16" t="s">
        <v>125</v>
      </c>
      <c r="C108" s="8" t="s">
        <v>126</v>
      </c>
      <c r="D108" s="1" t="s">
        <v>127</v>
      </c>
      <c r="E108" s="3" t="s">
        <v>79</v>
      </c>
    </row>
    <row r="109" spans="2:4" ht="12.75">
      <c r="B109" s="16"/>
      <c r="D109" s="1" t="s">
        <v>128</v>
      </c>
    </row>
    <row r="110" spans="2:5" ht="12.75">
      <c r="B110" s="16"/>
      <c r="D110" s="1" t="s">
        <v>100</v>
      </c>
      <c r="E110" s="3" t="s">
        <v>79</v>
      </c>
    </row>
    <row r="111" spans="2:6" ht="12.75">
      <c r="B111" s="16"/>
      <c r="F111">
        <v>2090.8</v>
      </c>
    </row>
    <row r="112" spans="2:5" ht="25.5">
      <c r="B112" s="16" t="s">
        <v>129</v>
      </c>
      <c r="C112" s="8" t="s">
        <v>130</v>
      </c>
      <c r="D112" s="1" t="s">
        <v>131</v>
      </c>
      <c r="E112" s="3" t="s">
        <v>79</v>
      </c>
    </row>
    <row r="113" spans="2:4" ht="12.75">
      <c r="B113" s="16"/>
      <c r="D113" s="1" t="s">
        <v>132</v>
      </c>
    </row>
    <row r="114" spans="2:4" ht="12.75">
      <c r="B114" s="16"/>
      <c r="D114" s="1" t="s">
        <v>128</v>
      </c>
    </row>
    <row r="115" spans="2:5" ht="12.75">
      <c r="B115" s="16"/>
      <c r="D115" s="1" t="s">
        <v>100</v>
      </c>
      <c r="E115" s="3" t="s">
        <v>79</v>
      </c>
    </row>
    <row r="116" spans="2:6" ht="12.75">
      <c r="B116" s="16"/>
      <c r="F116">
        <v>2090.8</v>
      </c>
    </row>
    <row r="117" spans="2:5" ht="25.5">
      <c r="B117" s="16" t="s">
        <v>133</v>
      </c>
      <c r="C117" s="8" t="s">
        <v>134</v>
      </c>
      <c r="D117" s="1" t="s">
        <v>135</v>
      </c>
      <c r="E117" s="3" t="s">
        <v>79</v>
      </c>
    </row>
    <row r="118" spans="2:5" ht="12.75">
      <c r="B118" s="16"/>
      <c r="D118" s="1" t="s">
        <v>136</v>
      </c>
      <c r="E118" s="3" t="s">
        <v>79</v>
      </c>
    </row>
    <row r="119" spans="2:6" ht="12.75">
      <c r="B119" s="16"/>
      <c r="F119">
        <v>2090.8</v>
      </c>
    </row>
    <row r="120" spans="2:5" ht="25.5">
      <c r="B120" s="16" t="s">
        <v>137</v>
      </c>
      <c r="C120" s="8" t="s">
        <v>138</v>
      </c>
      <c r="D120" s="1" t="s">
        <v>139</v>
      </c>
      <c r="E120" s="3" t="s">
        <v>79</v>
      </c>
    </row>
    <row r="121" spans="2:5" ht="12.75">
      <c r="B121" s="16"/>
      <c r="D121" s="1" t="s">
        <v>136</v>
      </c>
      <c r="E121" s="3" t="s">
        <v>79</v>
      </c>
    </row>
    <row r="122" spans="2:6" ht="12.75">
      <c r="B122" s="16"/>
      <c r="F122">
        <v>2090.8</v>
      </c>
    </row>
    <row r="123" spans="2:6" ht="12.75">
      <c r="B123" s="15" t="s">
        <v>140</v>
      </c>
      <c r="C123" s="14" t="s">
        <v>86</v>
      </c>
      <c r="D123" s="5" t="s">
        <v>141</v>
      </c>
      <c r="E123" s="6"/>
      <c r="F123" s="4"/>
    </row>
    <row r="124" spans="2:5" ht="38.25">
      <c r="B124" s="16" t="s">
        <v>142</v>
      </c>
      <c r="C124" s="8" t="s">
        <v>143</v>
      </c>
      <c r="D124" s="1" t="s">
        <v>144</v>
      </c>
      <c r="E124" s="3" t="s">
        <v>91</v>
      </c>
    </row>
    <row r="125" spans="2:4" ht="12.75">
      <c r="B125" s="16"/>
      <c r="D125" s="1" t="s">
        <v>145</v>
      </c>
    </row>
    <row r="126" spans="2:5" ht="12.75">
      <c r="B126" s="16"/>
      <c r="D126" s="1" t="s">
        <v>146</v>
      </c>
      <c r="E126" s="3" t="s">
        <v>91</v>
      </c>
    </row>
    <row r="127" spans="2:4" ht="12.75">
      <c r="B127" s="16"/>
      <c r="D127" s="1" t="s">
        <v>147</v>
      </c>
    </row>
    <row r="128" spans="2:5" ht="12.75">
      <c r="B128" s="16"/>
      <c r="E128" s="3" t="s">
        <v>91</v>
      </c>
    </row>
    <row r="129" spans="2:6" ht="12.75">
      <c r="B129" s="16"/>
      <c r="F129">
        <v>25.2</v>
      </c>
    </row>
    <row r="130" spans="2:5" ht="38.25">
      <c r="B130" s="16" t="s">
        <v>148</v>
      </c>
      <c r="C130" s="8" t="s">
        <v>89</v>
      </c>
      <c r="D130" s="1" t="s">
        <v>90</v>
      </c>
      <c r="E130" s="3" t="s">
        <v>91</v>
      </c>
    </row>
    <row r="131" spans="2:4" ht="12.75">
      <c r="B131" s="16"/>
      <c r="D131" s="1" t="s">
        <v>149</v>
      </c>
    </row>
    <row r="132" spans="2:4" ht="38.25">
      <c r="B132" s="16"/>
      <c r="D132" s="1" t="s">
        <v>150</v>
      </c>
    </row>
    <row r="133" spans="2:4" ht="12.75">
      <c r="B133" s="16"/>
      <c r="D133" s="1" t="s">
        <v>118</v>
      </c>
    </row>
    <row r="134" spans="2:4" ht="12.75">
      <c r="B134" s="16"/>
      <c r="D134" s="1">
        <v>12.3</v>
      </c>
    </row>
    <row r="135" spans="2:4" ht="12.75">
      <c r="B135" s="16"/>
      <c r="D135" s="1" t="s">
        <v>95</v>
      </c>
    </row>
    <row r="136" ht="12.75">
      <c r="B136" s="16"/>
    </row>
    <row r="137" spans="2:5" ht="12.75">
      <c r="B137" s="16"/>
      <c r="D137" s="1" t="s">
        <v>151</v>
      </c>
      <c r="E137" s="3" t="s">
        <v>91</v>
      </c>
    </row>
    <row r="138" spans="2:6" ht="12.75">
      <c r="B138" s="16"/>
      <c r="F138">
        <v>384.08</v>
      </c>
    </row>
    <row r="139" spans="2:5" ht="25.5">
      <c r="B139" s="16" t="s">
        <v>152</v>
      </c>
      <c r="C139" s="8" t="s">
        <v>153</v>
      </c>
      <c r="D139" s="1" t="s">
        <v>154</v>
      </c>
      <c r="E139" s="3" t="s">
        <v>84</v>
      </c>
    </row>
    <row r="140" spans="2:4" ht="12.75">
      <c r="B140" s="16"/>
      <c r="D140" s="1" t="s">
        <v>155</v>
      </c>
    </row>
    <row r="141" spans="2:5" ht="12.75">
      <c r="B141" s="16"/>
      <c r="D141" s="1">
        <v>2</v>
      </c>
      <c r="E141" s="3" t="s">
        <v>84</v>
      </c>
    </row>
    <row r="142" spans="2:6" ht="12.75">
      <c r="B142" s="16"/>
      <c r="F142">
        <v>2</v>
      </c>
    </row>
    <row r="143" spans="2:5" ht="25.5">
      <c r="B143" s="16" t="s">
        <v>156</v>
      </c>
      <c r="C143" s="8" t="s">
        <v>157</v>
      </c>
      <c r="D143" s="1" t="s">
        <v>158</v>
      </c>
      <c r="E143" s="3" t="s">
        <v>91</v>
      </c>
    </row>
    <row r="144" spans="2:5" ht="12.75">
      <c r="B144" s="16"/>
      <c r="D144" s="1" t="s">
        <v>159</v>
      </c>
      <c r="E144" s="3" t="s">
        <v>91</v>
      </c>
    </row>
    <row r="145" spans="2:6" ht="12.75">
      <c r="B145" s="16"/>
      <c r="F145">
        <v>2.7</v>
      </c>
    </row>
    <row r="146" spans="2:5" ht="38.25">
      <c r="B146" s="16" t="s">
        <v>160</v>
      </c>
      <c r="C146" s="8" t="s">
        <v>161</v>
      </c>
      <c r="D146" s="1" t="s">
        <v>162</v>
      </c>
      <c r="E146" s="3" t="s">
        <v>112</v>
      </c>
    </row>
    <row r="147" spans="2:4" ht="12.75">
      <c r="B147" s="16"/>
      <c r="D147" s="1" t="s">
        <v>163</v>
      </c>
    </row>
    <row r="148" spans="2:5" ht="12.75">
      <c r="B148" s="16"/>
      <c r="D148" s="1" t="s">
        <v>164</v>
      </c>
      <c r="E148" s="3" t="s">
        <v>112</v>
      </c>
    </row>
    <row r="149" spans="2:6" ht="12.75">
      <c r="B149" s="16"/>
      <c r="F149">
        <v>45</v>
      </c>
    </row>
    <row r="150" spans="2:5" ht="38.25">
      <c r="B150" s="16" t="s">
        <v>165</v>
      </c>
      <c r="C150" s="8" t="s">
        <v>166</v>
      </c>
      <c r="D150" s="1" t="s">
        <v>167</v>
      </c>
      <c r="E150" s="3" t="s">
        <v>168</v>
      </c>
    </row>
    <row r="151" spans="2:4" ht="12.75">
      <c r="B151" s="16"/>
      <c r="D151" s="1" t="s">
        <v>163</v>
      </c>
    </row>
    <row r="152" spans="2:5" ht="12.75">
      <c r="B152" s="16"/>
      <c r="D152" s="1">
        <v>6</v>
      </c>
      <c r="E152" s="3" t="s">
        <v>168</v>
      </c>
    </row>
    <row r="153" spans="2:6" ht="12.75">
      <c r="B153" s="16"/>
      <c r="F153">
        <v>6</v>
      </c>
    </row>
    <row r="154" spans="2:5" ht="25.5">
      <c r="B154" s="16" t="s">
        <v>169</v>
      </c>
      <c r="C154" s="8" t="s">
        <v>98</v>
      </c>
      <c r="D154" s="1" t="s">
        <v>99</v>
      </c>
      <c r="E154" s="3" t="s">
        <v>79</v>
      </c>
    </row>
    <row r="155" spans="2:5" ht="12.75">
      <c r="B155" s="16"/>
      <c r="D155" s="1" t="s">
        <v>170</v>
      </c>
      <c r="E155" s="3" t="s">
        <v>79</v>
      </c>
    </row>
    <row r="156" spans="2:6" ht="12.75">
      <c r="B156" s="16"/>
      <c r="F156">
        <v>853.5</v>
      </c>
    </row>
    <row r="157" spans="2:5" ht="38.25">
      <c r="B157" s="16" t="s">
        <v>171</v>
      </c>
      <c r="C157" s="8" t="s">
        <v>126</v>
      </c>
      <c r="D157" s="1" t="s">
        <v>127</v>
      </c>
      <c r="E157" s="3" t="s">
        <v>79</v>
      </c>
    </row>
    <row r="158" spans="2:4" ht="12.75">
      <c r="B158" s="16"/>
      <c r="D158" s="1" t="s">
        <v>149</v>
      </c>
    </row>
    <row r="159" spans="2:5" ht="12.75">
      <c r="B159" s="16"/>
      <c r="D159" s="1" t="s">
        <v>170</v>
      </c>
      <c r="E159" s="3" t="s">
        <v>79</v>
      </c>
    </row>
    <row r="160" spans="2:6" ht="12.75">
      <c r="B160" s="16"/>
      <c r="F160">
        <v>853.5</v>
      </c>
    </row>
    <row r="161" spans="2:5" ht="38.25">
      <c r="B161" s="16" t="s">
        <v>172</v>
      </c>
      <c r="C161" s="8" t="s">
        <v>173</v>
      </c>
      <c r="D161" s="1" t="s">
        <v>174</v>
      </c>
      <c r="E161" s="3" t="s">
        <v>79</v>
      </c>
    </row>
    <row r="162" spans="2:4" ht="12.75">
      <c r="B162" s="16"/>
      <c r="D162" s="1" t="s">
        <v>149</v>
      </c>
    </row>
    <row r="163" spans="2:5" ht="12.75">
      <c r="B163" s="16"/>
      <c r="D163" s="1" t="s">
        <v>170</v>
      </c>
      <c r="E163" s="3" t="s">
        <v>79</v>
      </c>
    </row>
    <row r="164" spans="2:6" ht="12.75">
      <c r="B164" s="16"/>
      <c r="F164">
        <v>853.5</v>
      </c>
    </row>
    <row r="165" spans="2:5" ht="25.5">
      <c r="B165" s="16" t="s">
        <v>175</v>
      </c>
      <c r="C165" s="8" t="s">
        <v>130</v>
      </c>
      <c r="D165" s="1" t="s">
        <v>176</v>
      </c>
      <c r="E165" s="3" t="s">
        <v>79</v>
      </c>
    </row>
    <row r="166" spans="2:4" ht="12.75">
      <c r="B166" s="16"/>
      <c r="D166" s="1" t="s">
        <v>149</v>
      </c>
    </row>
    <row r="167" spans="2:5" ht="12.75">
      <c r="B167" s="16"/>
      <c r="D167" s="1" t="s">
        <v>170</v>
      </c>
      <c r="E167" s="3" t="s">
        <v>79</v>
      </c>
    </row>
    <row r="168" spans="2:6" ht="12.75">
      <c r="B168" s="16"/>
      <c r="F168">
        <v>853.5</v>
      </c>
    </row>
    <row r="169" spans="2:5" ht="38.25">
      <c r="B169" s="16" t="s">
        <v>177</v>
      </c>
      <c r="C169" s="8" t="s">
        <v>178</v>
      </c>
      <c r="D169" s="1" t="s">
        <v>179</v>
      </c>
      <c r="E169" s="3" t="s">
        <v>79</v>
      </c>
    </row>
    <row r="170" spans="2:4" ht="12.75">
      <c r="B170" s="16"/>
      <c r="D170" s="1" t="s">
        <v>149</v>
      </c>
    </row>
    <row r="171" spans="2:5" ht="12.75">
      <c r="B171" s="16"/>
      <c r="D171" s="1" t="s">
        <v>170</v>
      </c>
      <c r="E171" s="3" t="s">
        <v>79</v>
      </c>
    </row>
    <row r="172" spans="2:6" ht="12.75">
      <c r="B172" s="16"/>
      <c r="F172">
        <v>853.5</v>
      </c>
    </row>
    <row r="173" spans="2:5" ht="25.5">
      <c r="B173" s="16" t="s">
        <v>180</v>
      </c>
      <c r="C173" s="8" t="s">
        <v>134</v>
      </c>
      <c r="D173" s="1" t="s">
        <v>135</v>
      </c>
      <c r="E173" s="3" t="s">
        <v>79</v>
      </c>
    </row>
    <row r="174" spans="2:5" ht="12.75">
      <c r="B174" s="16"/>
      <c r="D174" s="1" t="s">
        <v>181</v>
      </c>
      <c r="E174" s="3" t="s">
        <v>79</v>
      </c>
    </row>
    <row r="175" spans="2:6" ht="12.75">
      <c r="B175" s="16"/>
      <c r="F175">
        <v>853.5</v>
      </c>
    </row>
    <row r="176" spans="2:5" ht="25.5">
      <c r="B176" s="16" t="s">
        <v>182</v>
      </c>
      <c r="C176" s="8" t="s">
        <v>138</v>
      </c>
      <c r="D176" s="1" t="s">
        <v>183</v>
      </c>
      <c r="E176" s="3" t="s">
        <v>79</v>
      </c>
    </row>
    <row r="177" spans="2:5" ht="12.75">
      <c r="B177" s="16"/>
      <c r="D177" s="1" t="s">
        <v>181</v>
      </c>
      <c r="E177" s="3" t="s">
        <v>79</v>
      </c>
    </row>
    <row r="178" spans="2:6" ht="12.75">
      <c r="B178" s="16"/>
      <c r="F178">
        <v>853.5</v>
      </c>
    </row>
    <row r="179" spans="2:5" ht="38.25">
      <c r="B179" s="16" t="s">
        <v>184</v>
      </c>
      <c r="C179" s="8" t="s">
        <v>185</v>
      </c>
      <c r="D179" s="1" t="s">
        <v>186</v>
      </c>
      <c r="E179" s="3" t="s">
        <v>79</v>
      </c>
    </row>
    <row r="180" spans="2:4" ht="12.75">
      <c r="B180" s="16"/>
      <c r="D180" s="1" t="s">
        <v>187</v>
      </c>
    </row>
    <row r="181" spans="2:5" ht="12.75">
      <c r="B181" s="16"/>
      <c r="D181" s="1" t="s">
        <v>188</v>
      </c>
      <c r="E181" s="3" t="s">
        <v>79</v>
      </c>
    </row>
    <row r="182" spans="2:4" ht="12.75">
      <c r="B182" s="16"/>
      <c r="D182" s="1" t="s">
        <v>147</v>
      </c>
    </row>
    <row r="183" spans="2:5" ht="12.75">
      <c r="B183" s="16"/>
      <c r="E183" s="3" t="s">
        <v>79</v>
      </c>
    </row>
    <row r="184" spans="2:4" ht="12.75">
      <c r="B184" s="16"/>
      <c r="D184" s="1" t="s">
        <v>189</v>
      </c>
    </row>
    <row r="185" spans="2:4" ht="12.75">
      <c r="B185" s="16"/>
      <c r="D185" s="1" t="s">
        <v>189</v>
      </c>
    </row>
    <row r="186" spans="2:6" ht="12.75">
      <c r="B186" s="16"/>
      <c r="F186">
        <v>266.5</v>
      </c>
    </row>
    <row r="187" spans="2:6" ht="25.5">
      <c r="B187" s="15" t="s">
        <v>190</v>
      </c>
      <c r="C187" s="14" t="s">
        <v>86</v>
      </c>
      <c r="D187" s="5" t="s">
        <v>191</v>
      </c>
      <c r="E187" s="6"/>
      <c r="F187" s="4"/>
    </row>
    <row r="188" spans="2:5" ht="25.5">
      <c r="B188" s="16" t="s">
        <v>192</v>
      </c>
      <c r="C188" s="8" t="s">
        <v>193</v>
      </c>
      <c r="D188" s="1" t="s">
        <v>194</v>
      </c>
      <c r="E188" s="3" t="s">
        <v>112</v>
      </c>
    </row>
    <row r="189" spans="2:4" ht="12.75">
      <c r="B189" s="16"/>
      <c r="D189" s="1" t="s">
        <v>195</v>
      </c>
    </row>
    <row r="190" spans="2:5" ht="12.75">
      <c r="B190" s="16"/>
      <c r="D190" s="1" t="s">
        <v>196</v>
      </c>
      <c r="E190" s="3" t="s">
        <v>112</v>
      </c>
    </row>
    <row r="191" spans="2:4" ht="12.75">
      <c r="B191" s="16"/>
      <c r="D191" s="1" t="s">
        <v>147</v>
      </c>
    </row>
    <row r="192" spans="2:5" ht="12.75">
      <c r="B192" s="16"/>
      <c r="E192" s="3" t="s">
        <v>112</v>
      </c>
    </row>
    <row r="193" spans="2:6" ht="12.75">
      <c r="B193" s="16"/>
      <c r="F193">
        <v>2335.4</v>
      </c>
    </row>
    <row r="194" spans="2:5" ht="38.25">
      <c r="B194" s="16" t="s">
        <v>197</v>
      </c>
      <c r="C194" s="8" t="s">
        <v>89</v>
      </c>
      <c r="D194" s="1" t="s">
        <v>90</v>
      </c>
      <c r="E194" s="3" t="s">
        <v>91</v>
      </c>
    </row>
    <row r="195" spans="2:4" ht="12.75">
      <c r="B195" s="16"/>
      <c r="D195" s="1" t="s">
        <v>198</v>
      </c>
    </row>
    <row r="196" spans="2:4" ht="12.75">
      <c r="B196" s="16"/>
      <c r="D196" s="1" t="s">
        <v>199</v>
      </c>
    </row>
    <row r="197" spans="2:4" ht="12.75">
      <c r="B197" s="16"/>
      <c r="D197" s="1" t="s">
        <v>200</v>
      </c>
    </row>
    <row r="198" spans="2:4" ht="12.75">
      <c r="B198" s="16"/>
      <c r="D198" s="1" t="s">
        <v>95</v>
      </c>
    </row>
    <row r="199" ht="12.75">
      <c r="B199" s="16"/>
    </row>
    <row r="200" spans="2:4" ht="12.75">
      <c r="B200" s="16"/>
      <c r="D200" s="1" t="s">
        <v>201</v>
      </c>
    </row>
    <row r="201" spans="2:4" ht="12.75">
      <c r="B201" s="16"/>
      <c r="D201" s="1" t="s">
        <v>202</v>
      </c>
    </row>
    <row r="202" spans="2:4" ht="12.75">
      <c r="B202" s="16"/>
      <c r="D202" s="1" t="s">
        <v>203</v>
      </c>
    </row>
    <row r="203" spans="2:4" ht="12.75">
      <c r="B203" s="16"/>
      <c r="D203" s="1" t="s">
        <v>204</v>
      </c>
    </row>
    <row r="204" spans="2:4" ht="12.75">
      <c r="B204" s="16"/>
      <c r="D204" s="1" t="s">
        <v>205</v>
      </c>
    </row>
    <row r="205" spans="2:4" ht="12.75">
      <c r="B205" s="16"/>
      <c r="D205" s="1" t="s">
        <v>206</v>
      </c>
    </row>
    <row r="206" ht="12.75">
      <c r="B206" s="16"/>
    </row>
    <row r="207" spans="2:4" ht="12.75">
      <c r="B207" s="16"/>
      <c r="D207" s="1" t="s">
        <v>207</v>
      </c>
    </row>
    <row r="208" spans="2:4" ht="12.75">
      <c r="B208" s="16"/>
      <c r="D208" s="1" t="s">
        <v>208</v>
      </c>
    </row>
    <row r="209" spans="2:4" ht="12.75">
      <c r="B209" s="16"/>
      <c r="D209" s="1" t="s">
        <v>209</v>
      </c>
    </row>
    <row r="210" spans="2:4" ht="12.75">
      <c r="B210" s="16"/>
      <c r="D210" s="1" t="s">
        <v>210</v>
      </c>
    </row>
    <row r="211" spans="2:4" ht="12.75">
      <c r="B211" s="16"/>
      <c r="D211" s="1" t="s">
        <v>211</v>
      </c>
    </row>
    <row r="212" spans="2:4" ht="12.75">
      <c r="B212" s="16"/>
      <c r="D212" s="1" t="s">
        <v>212</v>
      </c>
    </row>
    <row r="213" ht="12.75">
      <c r="B213" s="16"/>
    </row>
    <row r="214" spans="2:5" ht="12.75">
      <c r="B214" s="16"/>
      <c r="D214" s="1" t="s">
        <v>213</v>
      </c>
      <c r="E214" s="3" t="s">
        <v>91</v>
      </c>
    </row>
    <row r="215" spans="2:6" ht="12.75">
      <c r="B215" s="16"/>
      <c r="F215">
        <v>1411.92</v>
      </c>
    </row>
    <row r="216" spans="2:5" ht="25.5">
      <c r="B216" s="16" t="s">
        <v>214</v>
      </c>
      <c r="C216" s="8" t="s">
        <v>98</v>
      </c>
      <c r="D216" s="1" t="s">
        <v>99</v>
      </c>
      <c r="E216" s="3" t="s">
        <v>79</v>
      </c>
    </row>
    <row r="217" spans="2:4" ht="12.75">
      <c r="B217" s="16"/>
      <c r="D217" s="7" t="s">
        <v>215</v>
      </c>
    </row>
    <row r="218" spans="2:4" ht="12.75">
      <c r="B218" s="16"/>
      <c r="D218" s="1" t="s">
        <v>216</v>
      </c>
    </row>
    <row r="219" spans="2:4" ht="12.75">
      <c r="B219" s="16"/>
      <c r="D219" s="1" t="s">
        <v>217</v>
      </c>
    </row>
    <row r="220" spans="2:4" ht="12.75">
      <c r="B220" s="16"/>
      <c r="D220" s="1" t="s">
        <v>95</v>
      </c>
    </row>
    <row r="221" ht="12.75">
      <c r="B221" s="16"/>
    </row>
    <row r="222" spans="2:4" ht="12.75">
      <c r="B222" s="16"/>
      <c r="D222" s="1" t="s">
        <v>207</v>
      </c>
    </row>
    <row r="223" spans="2:4" ht="12.75">
      <c r="B223" s="16"/>
      <c r="D223" s="1" t="s">
        <v>218</v>
      </c>
    </row>
    <row r="224" spans="2:4" ht="12.75">
      <c r="B224" s="16"/>
      <c r="D224" s="1" t="s">
        <v>219</v>
      </c>
    </row>
    <row r="225" spans="2:4" ht="12.75">
      <c r="B225" s="16"/>
      <c r="D225" s="1" t="s">
        <v>220</v>
      </c>
    </row>
    <row r="226" spans="2:4" ht="12.75">
      <c r="B226" s="16"/>
      <c r="D226" s="1" t="s">
        <v>221</v>
      </c>
    </row>
    <row r="227" spans="2:4" ht="12.75">
      <c r="B227" s="16"/>
      <c r="D227" s="1" t="s">
        <v>206</v>
      </c>
    </row>
    <row r="228" ht="12.75">
      <c r="B228" s="16"/>
    </row>
    <row r="229" spans="2:5" ht="12.75">
      <c r="B229" s="16"/>
      <c r="D229" s="1" t="s">
        <v>222</v>
      </c>
      <c r="E229" s="3" t="s">
        <v>79</v>
      </c>
    </row>
    <row r="230" spans="2:6" ht="12.75">
      <c r="B230" s="16"/>
      <c r="F230">
        <v>2254.4</v>
      </c>
    </row>
    <row r="231" spans="2:5" ht="38.25">
      <c r="B231" s="16" t="s">
        <v>223</v>
      </c>
      <c r="C231" s="8" t="s">
        <v>126</v>
      </c>
      <c r="D231" s="1" t="s">
        <v>127</v>
      </c>
      <c r="E231" s="3" t="s">
        <v>79</v>
      </c>
    </row>
    <row r="232" spans="2:5" ht="12.75">
      <c r="B232" s="16"/>
      <c r="D232" s="1" t="s">
        <v>224</v>
      </c>
      <c r="E232" s="3" t="s">
        <v>79</v>
      </c>
    </row>
    <row r="233" spans="2:6" ht="12.75">
      <c r="B233" s="16"/>
      <c r="F233">
        <v>2254.4</v>
      </c>
    </row>
    <row r="234" spans="2:5" ht="38.25">
      <c r="B234" s="16" t="s">
        <v>225</v>
      </c>
      <c r="C234" s="8" t="s">
        <v>173</v>
      </c>
      <c r="D234" s="1" t="s">
        <v>226</v>
      </c>
      <c r="E234" s="3" t="s">
        <v>79</v>
      </c>
    </row>
    <row r="235" spans="2:5" ht="12.75">
      <c r="B235" s="16"/>
      <c r="D235" s="1" t="s">
        <v>224</v>
      </c>
      <c r="E235" s="3" t="s">
        <v>79</v>
      </c>
    </row>
    <row r="236" spans="2:6" ht="12.75">
      <c r="B236" s="16"/>
      <c r="F236">
        <v>2254.4</v>
      </c>
    </row>
    <row r="237" spans="2:5" ht="38.25">
      <c r="B237" s="16" t="s">
        <v>227</v>
      </c>
      <c r="C237" s="8" t="s">
        <v>228</v>
      </c>
      <c r="D237" s="1" t="s">
        <v>229</v>
      </c>
      <c r="E237" s="3" t="s">
        <v>79</v>
      </c>
    </row>
    <row r="238" spans="2:5" ht="12.75">
      <c r="B238" s="16"/>
      <c r="D238" s="1" t="s">
        <v>224</v>
      </c>
      <c r="E238" s="3" t="s">
        <v>79</v>
      </c>
    </row>
    <row r="239" spans="2:6" ht="12.75">
      <c r="B239" s="16"/>
      <c r="F239">
        <v>2254.4</v>
      </c>
    </row>
    <row r="240" spans="2:5" ht="25.5">
      <c r="B240" s="16" t="s">
        <v>230</v>
      </c>
      <c r="C240" s="8" t="s">
        <v>130</v>
      </c>
      <c r="D240" s="1" t="s">
        <v>176</v>
      </c>
      <c r="E240" s="3" t="s">
        <v>79</v>
      </c>
    </row>
    <row r="241" spans="2:5" ht="12.75">
      <c r="B241" s="16"/>
      <c r="D241" s="1" t="s">
        <v>224</v>
      </c>
      <c r="E241" s="3" t="s">
        <v>79</v>
      </c>
    </row>
    <row r="242" spans="2:6" ht="12.75">
      <c r="B242" s="16"/>
      <c r="F242">
        <v>2254.4</v>
      </c>
    </row>
    <row r="243" spans="2:5" ht="25.5">
      <c r="B243" s="16" t="s">
        <v>231</v>
      </c>
      <c r="C243" s="8" t="s">
        <v>178</v>
      </c>
      <c r="D243" s="1" t="s">
        <v>232</v>
      </c>
      <c r="E243" s="3" t="s">
        <v>79</v>
      </c>
    </row>
    <row r="244" spans="2:5" ht="12.75">
      <c r="B244" s="16"/>
      <c r="D244" s="1" t="s">
        <v>224</v>
      </c>
      <c r="E244" s="3" t="s">
        <v>79</v>
      </c>
    </row>
    <row r="245" spans="2:6" ht="12.75">
      <c r="B245" s="16"/>
      <c r="F245">
        <v>2254.4</v>
      </c>
    </row>
    <row r="246" spans="2:5" ht="25.5">
      <c r="B246" s="16" t="s">
        <v>233</v>
      </c>
      <c r="C246" s="8" t="s">
        <v>234</v>
      </c>
      <c r="D246" s="1" t="s">
        <v>235</v>
      </c>
      <c r="E246" s="3" t="s">
        <v>79</v>
      </c>
    </row>
    <row r="247" spans="2:5" ht="12.75">
      <c r="B247" s="16"/>
      <c r="D247" s="1" t="s">
        <v>224</v>
      </c>
      <c r="E247" s="3" t="s">
        <v>79</v>
      </c>
    </row>
    <row r="248" spans="2:6" ht="12.75">
      <c r="B248" s="16"/>
      <c r="F248">
        <v>2254.4</v>
      </c>
    </row>
    <row r="249" spans="2:5" ht="25.5">
      <c r="B249" s="16" t="s">
        <v>236</v>
      </c>
      <c r="C249" s="8" t="s">
        <v>237</v>
      </c>
      <c r="D249" s="1" t="s">
        <v>238</v>
      </c>
      <c r="E249" s="3" t="s">
        <v>239</v>
      </c>
    </row>
    <row r="250" spans="2:4" ht="12.75">
      <c r="B250" s="16"/>
      <c r="D250" s="1" t="s">
        <v>240</v>
      </c>
    </row>
    <row r="251" spans="2:4" ht="12.75">
      <c r="B251" s="16"/>
      <c r="D251" s="7" t="s">
        <v>241</v>
      </c>
    </row>
    <row r="252" spans="2:4" ht="12.75">
      <c r="B252" s="16"/>
      <c r="D252" s="1" t="s">
        <v>242</v>
      </c>
    </row>
    <row r="253" spans="2:4" ht="12.75">
      <c r="B253" s="16"/>
      <c r="D253" s="1" t="s">
        <v>243</v>
      </c>
    </row>
    <row r="254" spans="2:4" ht="12.75">
      <c r="B254" s="16"/>
      <c r="D254" s="1" t="s">
        <v>95</v>
      </c>
    </row>
    <row r="255" ht="12.75">
      <c r="B255" s="16"/>
    </row>
    <row r="256" spans="2:4" ht="12.75">
      <c r="B256" s="16"/>
      <c r="D256" s="1" t="s">
        <v>207</v>
      </c>
    </row>
    <row r="257" spans="2:4" ht="12.75">
      <c r="B257" s="16"/>
      <c r="D257" s="1" t="s">
        <v>244</v>
      </c>
    </row>
    <row r="258" spans="2:4" ht="12.75">
      <c r="B258" s="16"/>
      <c r="D258" s="1" t="s">
        <v>206</v>
      </c>
    </row>
    <row r="259" ht="12.75">
      <c r="B259" s="16"/>
    </row>
    <row r="260" spans="2:5" ht="12.75">
      <c r="B260" s="16"/>
      <c r="D260" s="1" t="s">
        <v>245</v>
      </c>
      <c r="E260" s="3" t="s">
        <v>239</v>
      </c>
    </row>
    <row r="261" spans="2:6" ht="12.75">
      <c r="B261" s="16"/>
      <c r="F261">
        <v>376.46</v>
      </c>
    </row>
    <row r="262" spans="2:6" ht="12.75">
      <c r="B262" s="15" t="s">
        <v>246</v>
      </c>
      <c r="C262" s="14"/>
      <c r="D262" s="5" t="s">
        <v>247</v>
      </c>
      <c r="E262" s="6"/>
      <c r="F262" s="4"/>
    </row>
    <row r="263" spans="2:5" ht="25.5">
      <c r="B263" s="16" t="s">
        <v>248</v>
      </c>
      <c r="C263" s="8" t="s">
        <v>234</v>
      </c>
      <c r="D263" s="1" t="s">
        <v>235</v>
      </c>
      <c r="E263" s="3" t="s">
        <v>79</v>
      </c>
    </row>
    <row r="264" spans="2:4" ht="12.75">
      <c r="B264" s="16"/>
      <c r="D264" s="1" t="s">
        <v>249</v>
      </c>
    </row>
    <row r="265" spans="2:5" ht="12.75">
      <c r="B265" s="16"/>
      <c r="D265" s="1" t="s">
        <v>250</v>
      </c>
      <c r="E265" s="3" t="s">
        <v>79</v>
      </c>
    </row>
    <row r="266" spans="2:4" ht="12.75">
      <c r="B266" s="16"/>
      <c r="D266" s="1" t="s">
        <v>147</v>
      </c>
    </row>
    <row r="267" spans="2:5" ht="12.75">
      <c r="B267" s="16"/>
      <c r="E267" s="3" t="s">
        <v>79</v>
      </c>
    </row>
    <row r="268" spans="2:4" ht="12.75">
      <c r="B268" s="16"/>
      <c r="D268" s="1" t="s">
        <v>251</v>
      </c>
    </row>
    <row r="269" spans="2:5" ht="12.75">
      <c r="B269" s="16"/>
      <c r="D269" s="1" t="s">
        <v>252</v>
      </c>
      <c r="E269" s="3" t="s">
        <v>79</v>
      </c>
    </row>
    <row r="270" spans="2:4" ht="12.75">
      <c r="B270" s="16"/>
      <c r="D270" s="1" t="s">
        <v>253</v>
      </c>
    </row>
    <row r="271" spans="2:5" ht="12.75">
      <c r="B271" s="16"/>
      <c r="E271" s="3" t="s">
        <v>79</v>
      </c>
    </row>
    <row r="272" spans="2:4" ht="12.75">
      <c r="B272" s="16"/>
      <c r="D272" s="1" t="s">
        <v>254</v>
      </c>
    </row>
    <row r="273" spans="2:5" ht="12.75">
      <c r="B273" s="16"/>
      <c r="D273" s="1" t="s">
        <v>255</v>
      </c>
      <c r="E273" s="3" t="s">
        <v>79</v>
      </c>
    </row>
    <row r="274" spans="2:4" ht="12.75">
      <c r="B274" s="16"/>
      <c r="D274" s="1" t="s">
        <v>256</v>
      </c>
    </row>
    <row r="275" spans="2:5" ht="12.75">
      <c r="B275" s="16"/>
      <c r="E275" s="3" t="s">
        <v>79</v>
      </c>
    </row>
    <row r="276" spans="2:6" ht="12.75">
      <c r="B276" s="16"/>
      <c r="F276">
        <v>7815.41</v>
      </c>
    </row>
    <row r="277" spans="2:5" ht="63.75">
      <c r="B277" s="16" t="s">
        <v>257</v>
      </c>
      <c r="C277" s="8" t="s">
        <v>258</v>
      </c>
      <c r="D277" s="2" t="s">
        <v>259</v>
      </c>
      <c r="E277" s="3" t="s">
        <v>79</v>
      </c>
    </row>
    <row r="278" spans="2:4" ht="12.75">
      <c r="B278" s="16"/>
      <c r="D278" s="1" t="s">
        <v>249</v>
      </c>
    </row>
    <row r="279" spans="2:5" ht="12.75">
      <c r="B279" s="16"/>
      <c r="D279" s="1" t="s">
        <v>260</v>
      </c>
      <c r="E279" s="3" t="s">
        <v>79</v>
      </c>
    </row>
    <row r="280" spans="2:4" ht="12.75">
      <c r="B280" s="16"/>
      <c r="D280" s="1" t="s">
        <v>147</v>
      </c>
    </row>
    <row r="281" spans="2:5" ht="12.75">
      <c r="B281" s="16"/>
      <c r="E281" s="3" t="s">
        <v>79</v>
      </c>
    </row>
    <row r="282" spans="2:4" ht="12.75">
      <c r="B282" s="16"/>
      <c r="D282" s="1" t="s">
        <v>261</v>
      </c>
    </row>
    <row r="283" spans="2:5" ht="12.75">
      <c r="B283" s="16"/>
      <c r="D283" s="1" t="s">
        <v>252</v>
      </c>
      <c r="E283" s="3" t="s">
        <v>79</v>
      </c>
    </row>
    <row r="284" spans="2:4" ht="12.75">
      <c r="B284" s="16"/>
      <c r="D284" s="1" t="s">
        <v>253</v>
      </c>
    </row>
    <row r="285" spans="2:5" ht="12.75">
      <c r="B285" s="16"/>
      <c r="E285" s="3" t="s">
        <v>79</v>
      </c>
    </row>
    <row r="286" spans="2:4" ht="12.75">
      <c r="B286" s="16"/>
      <c r="D286" s="1" t="s">
        <v>254</v>
      </c>
    </row>
    <row r="287" spans="2:5" ht="12.75">
      <c r="B287" s="16"/>
      <c r="D287" s="1" t="s">
        <v>262</v>
      </c>
      <c r="E287" s="3" t="s">
        <v>79</v>
      </c>
    </row>
    <row r="288" spans="2:4" ht="12.75">
      <c r="B288" s="16"/>
      <c r="D288" s="1" t="s">
        <v>256</v>
      </c>
    </row>
    <row r="289" spans="2:5" ht="12.75">
      <c r="B289" s="16"/>
      <c r="E289" s="3" t="s">
        <v>79</v>
      </c>
    </row>
    <row r="290" spans="2:6" ht="12.75">
      <c r="B290" s="16"/>
      <c r="F290">
        <v>7747.78</v>
      </c>
    </row>
    <row r="291" spans="2:5" ht="25.5">
      <c r="B291" s="16" t="s">
        <v>263</v>
      </c>
      <c r="C291" s="8" t="s">
        <v>234</v>
      </c>
      <c r="D291" s="1" t="s">
        <v>235</v>
      </c>
      <c r="E291" s="3" t="s">
        <v>79</v>
      </c>
    </row>
    <row r="292" spans="2:5" ht="12.75">
      <c r="B292" s="16"/>
      <c r="D292" s="1" t="s">
        <v>264</v>
      </c>
      <c r="E292" s="3" t="s">
        <v>79</v>
      </c>
    </row>
    <row r="293" spans="2:6" ht="12.75">
      <c r="B293" s="16"/>
      <c r="F293">
        <v>7747.78</v>
      </c>
    </row>
    <row r="294" spans="2:5" ht="63.75">
      <c r="B294" s="16" t="s">
        <v>265</v>
      </c>
      <c r="C294" s="8" t="s">
        <v>266</v>
      </c>
      <c r="D294" s="1" t="s">
        <v>267</v>
      </c>
      <c r="E294" s="3" t="s">
        <v>79</v>
      </c>
    </row>
    <row r="295" spans="2:4" ht="12.75">
      <c r="B295" s="16"/>
      <c r="D295" s="1" t="s">
        <v>268</v>
      </c>
    </row>
    <row r="296" spans="2:4" ht="12.75">
      <c r="B296" s="16"/>
      <c r="D296" s="1" t="s">
        <v>249</v>
      </c>
    </row>
    <row r="297" spans="2:5" ht="12.75">
      <c r="B297" s="16"/>
      <c r="D297" s="1" t="s">
        <v>269</v>
      </c>
      <c r="E297" s="3" t="s">
        <v>79</v>
      </c>
    </row>
    <row r="298" spans="2:4" ht="12.75">
      <c r="B298" s="16"/>
      <c r="D298" s="1" t="s">
        <v>147</v>
      </c>
    </row>
    <row r="299" spans="2:5" ht="12.75">
      <c r="B299" s="16"/>
      <c r="E299" s="3" t="s">
        <v>79</v>
      </c>
    </row>
    <row r="300" spans="2:4" ht="12.75">
      <c r="B300" s="16"/>
      <c r="D300" s="1" t="s">
        <v>261</v>
      </c>
    </row>
    <row r="301" spans="2:5" ht="12.75">
      <c r="B301" s="16"/>
      <c r="D301" s="1" t="s">
        <v>252</v>
      </c>
      <c r="E301" s="3" t="s">
        <v>79</v>
      </c>
    </row>
    <row r="302" spans="2:4" ht="12.75">
      <c r="B302" s="16"/>
      <c r="D302" s="1" t="s">
        <v>253</v>
      </c>
    </row>
    <row r="303" spans="2:5" ht="12.75">
      <c r="B303" s="16"/>
      <c r="E303" s="3" t="s">
        <v>79</v>
      </c>
    </row>
    <row r="304" spans="2:4" ht="12.75">
      <c r="B304" s="16"/>
      <c r="D304" s="1" t="s">
        <v>254</v>
      </c>
    </row>
    <row r="305" spans="2:5" ht="12.75">
      <c r="B305" s="16"/>
      <c r="D305" s="1" t="s">
        <v>270</v>
      </c>
      <c r="E305" s="3" t="s">
        <v>79</v>
      </c>
    </row>
    <row r="306" spans="2:4" ht="12.75">
      <c r="B306" s="16"/>
      <c r="D306" s="1" t="s">
        <v>256</v>
      </c>
    </row>
    <row r="307" spans="2:5" ht="12.75">
      <c r="B307" s="16"/>
      <c r="E307" s="3" t="s">
        <v>79</v>
      </c>
    </row>
    <row r="308" spans="2:6" ht="12.75">
      <c r="B308" s="16"/>
      <c r="F308">
        <v>7680.15</v>
      </c>
    </row>
    <row r="309" spans="2:6" ht="12.75">
      <c r="B309" s="15" t="s">
        <v>271</v>
      </c>
      <c r="C309" s="14"/>
      <c r="D309" s="5" t="s">
        <v>272</v>
      </c>
      <c r="E309" s="6"/>
      <c r="F309" s="4"/>
    </row>
    <row r="310" spans="2:5" ht="38.25">
      <c r="B310" s="16" t="s">
        <v>273</v>
      </c>
      <c r="C310" s="8" t="s">
        <v>143</v>
      </c>
      <c r="D310" s="1" t="s">
        <v>144</v>
      </c>
      <c r="E310" s="3" t="s">
        <v>91</v>
      </c>
    </row>
    <row r="311" spans="2:4" ht="12.75">
      <c r="B311" s="16"/>
      <c r="D311" s="1" t="s">
        <v>274</v>
      </c>
    </row>
    <row r="312" spans="2:5" ht="12.75">
      <c r="B312" s="16"/>
      <c r="D312" s="1" t="s">
        <v>275</v>
      </c>
      <c r="E312" s="3" t="s">
        <v>91</v>
      </c>
    </row>
    <row r="313" spans="2:4" ht="12.75">
      <c r="B313" s="16"/>
      <c r="D313" s="1" t="s">
        <v>147</v>
      </c>
    </row>
    <row r="314" spans="2:5" ht="12.75">
      <c r="B314" s="16"/>
      <c r="E314" s="3" t="s">
        <v>91</v>
      </c>
    </row>
    <row r="315" spans="2:4" ht="12.75">
      <c r="B315" s="16"/>
      <c r="D315" s="1" t="s">
        <v>276</v>
      </c>
    </row>
    <row r="316" spans="2:5" ht="12.75">
      <c r="B316" s="16"/>
      <c r="D316" s="1" t="s">
        <v>277</v>
      </c>
      <c r="E316" s="3" t="s">
        <v>91</v>
      </c>
    </row>
    <row r="317" spans="2:4" ht="12.75">
      <c r="B317" s="16"/>
      <c r="D317" s="1" t="s">
        <v>253</v>
      </c>
    </row>
    <row r="318" spans="2:5" ht="12.75">
      <c r="B318" s="16"/>
      <c r="E318" s="3" t="s">
        <v>91</v>
      </c>
    </row>
    <row r="319" spans="2:4" ht="12.75">
      <c r="B319" s="16"/>
      <c r="D319" s="1" t="s">
        <v>278</v>
      </c>
    </row>
    <row r="320" spans="2:5" ht="12.75">
      <c r="B320" s="16"/>
      <c r="D320" s="1" t="s">
        <v>279</v>
      </c>
      <c r="E320" s="3" t="s">
        <v>91</v>
      </c>
    </row>
    <row r="321" spans="2:4" ht="12.75">
      <c r="B321" s="16"/>
      <c r="D321" s="1" t="s">
        <v>256</v>
      </c>
    </row>
    <row r="322" spans="2:5" ht="12.75">
      <c r="B322" s="16"/>
      <c r="E322" s="3" t="s">
        <v>91</v>
      </c>
    </row>
    <row r="323" spans="2:6" ht="12.75">
      <c r="B323" s="16"/>
      <c r="F323">
        <v>349.97</v>
      </c>
    </row>
    <row r="324" spans="2:5" ht="25.5">
      <c r="B324" s="16" t="s">
        <v>280</v>
      </c>
      <c r="C324" s="8" t="s">
        <v>281</v>
      </c>
      <c r="D324" s="1" t="s">
        <v>282</v>
      </c>
      <c r="E324" s="3" t="s">
        <v>21</v>
      </c>
    </row>
    <row r="325" spans="2:5" ht="12.75">
      <c r="B325" s="16"/>
      <c r="D325" s="1">
        <v>40</v>
      </c>
      <c r="E325" s="3" t="s">
        <v>21</v>
      </c>
    </row>
    <row r="326" spans="2:6" ht="12.75">
      <c r="B326" s="16"/>
      <c r="F326">
        <v>40</v>
      </c>
    </row>
    <row r="327" spans="2:5" ht="38.25">
      <c r="B327" s="16" t="s">
        <v>283</v>
      </c>
      <c r="C327" s="8" t="s">
        <v>284</v>
      </c>
      <c r="D327" s="1" t="s">
        <v>285</v>
      </c>
      <c r="E327" s="3" t="s">
        <v>79</v>
      </c>
    </row>
    <row r="328" spans="2:5" ht="12.75">
      <c r="B328" s="16"/>
      <c r="D328" s="1" t="s">
        <v>286</v>
      </c>
      <c r="E328" s="3" t="s">
        <v>79</v>
      </c>
    </row>
    <row r="329" spans="2:6" ht="12.75">
      <c r="B329" s="16"/>
      <c r="F329">
        <v>376.2</v>
      </c>
    </row>
    <row r="330" spans="2:5" ht="25.5">
      <c r="B330" s="16" t="s">
        <v>287</v>
      </c>
      <c r="C330" s="8" t="s">
        <v>288</v>
      </c>
      <c r="D330" s="1" t="s">
        <v>289</v>
      </c>
      <c r="E330" s="3" t="s">
        <v>79</v>
      </c>
    </row>
    <row r="331" spans="2:5" ht="12.75">
      <c r="B331" s="16"/>
      <c r="D331" s="1" t="s">
        <v>290</v>
      </c>
      <c r="E331" s="3" t="s">
        <v>79</v>
      </c>
    </row>
    <row r="332" spans="2:6" ht="12.75">
      <c r="B332" s="16"/>
      <c r="F332">
        <v>125.4</v>
      </c>
    </row>
    <row r="333" spans="2:5" ht="51">
      <c r="B333" s="16" t="s">
        <v>291</v>
      </c>
      <c r="C333" s="8" t="s">
        <v>292</v>
      </c>
      <c r="D333" s="1" t="s">
        <v>293</v>
      </c>
      <c r="E333" s="3" t="s">
        <v>112</v>
      </c>
    </row>
    <row r="334" spans="2:5" ht="12.75">
      <c r="B334" s="16"/>
      <c r="D334" s="1" t="s">
        <v>294</v>
      </c>
      <c r="E334" s="3" t="s">
        <v>112</v>
      </c>
    </row>
    <row r="335" spans="2:6" ht="12.75">
      <c r="B335" s="16"/>
      <c r="F335">
        <v>102.5</v>
      </c>
    </row>
    <row r="336" spans="2:5" ht="25.5">
      <c r="B336" s="16" t="s">
        <v>295</v>
      </c>
      <c r="C336" s="8" t="s">
        <v>296</v>
      </c>
      <c r="D336" s="1" t="s">
        <v>297</v>
      </c>
      <c r="E336" s="3" t="s">
        <v>298</v>
      </c>
    </row>
    <row r="337" spans="2:5" ht="12.75">
      <c r="B337" s="16"/>
      <c r="D337" s="1">
        <v>2</v>
      </c>
      <c r="E337" s="3" t="s">
        <v>298</v>
      </c>
    </row>
    <row r="338" spans="2:6" ht="12.75">
      <c r="B338" s="16"/>
      <c r="F338">
        <v>2</v>
      </c>
    </row>
    <row r="339" spans="2:5" ht="38.25">
      <c r="B339" s="16" t="s">
        <v>299</v>
      </c>
      <c r="C339" s="8" t="s">
        <v>300</v>
      </c>
      <c r="D339" s="1" t="s">
        <v>301</v>
      </c>
      <c r="E339" s="3" t="s">
        <v>112</v>
      </c>
    </row>
    <row r="340" spans="2:5" ht="12.75">
      <c r="B340" s="16"/>
      <c r="D340" s="1" t="s">
        <v>302</v>
      </c>
      <c r="E340" s="3" t="s">
        <v>112</v>
      </c>
    </row>
    <row r="341" spans="2:6" ht="12.75">
      <c r="B341" s="16"/>
      <c r="F341">
        <v>24</v>
      </c>
    </row>
    <row r="342" spans="2:5" ht="38.25">
      <c r="B342" s="16" t="s">
        <v>303</v>
      </c>
      <c r="C342" s="8" t="s">
        <v>304</v>
      </c>
      <c r="D342" s="1" t="s">
        <v>305</v>
      </c>
      <c r="E342" s="3" t="s">
        <v>112</v>
      </c>
    </row>
    <row r="343" spans="2:5" ht="12.75">
      <c r="B343" s="16"/>
      <c r="D343" s="1" t="s">
        <v>302</v>
      </c>
      <c r="E343" s="3" t="s">
        <v>112</v>
      </c>
    </row>
    <row r="344" spans="2:6" ht="12.75">
      <c r="B344" s="16"/>
      <c r="F344">
        <v>24</v>
      </c>
    </row>
    <row r="345" spans="2:5" ht="25.5">
      <c r="B345" s="16" t="s">
        <v>306</v>
      </c>
      <c r="C345" s="8" t="s">
        <v>307</v>
      </c>
      <c r="D345" s="1" t="s">
        <v>308</v>
      </c>
      <c r="E345" s="3" t="s">
        <v>91</v>
      </c>
    </row>
    <row r="346" spans="2:4" ht="12.75">
      <c r="B346" s="16"/>
      <c r="D346" s="1" t="s">
        <v>309</v>
      </c>
    </row>
    <row r="347" spans="2:5" ht="12.75">
      <c r="B347" s="16"/>
      <c r="D347" s="1">
        <v>0.6</v>
      </c>
      <c r="E347" s="3" t="s">
        <v>91</v>
      </c>
    </row>
    <row r="348" spans="2:4" ht="12.75">
      <c r="B348" s="16"/>
      <c r="D348" s="1" t="s">
        <v>310</v>
      </c>
    </row>
    <row r="349" spans="2:5" ht="12.75">
      <c r="B349" s="16"/>
      <c r="D349" s="1" t="s">
        <v>311</v>
      </c>
      <c r="E349" s="3" t="s">
        <v>91</v>
      </c>
    </row>
    <row r="350" spans="2:6" ht="12.75">
      <c r="B350" s="16"/>
      <c r="F350">
        <v>3</v>
      </c>
    </row>
    <row r="351" spans="2:5" ht="25.5">
      <c r="B351" s="16" t="s">
        <v>312</v>
      </c>
      <c r="C351" s="8" t="s">
        <v>313</v>
      </c>
      <c r="D351" s="1" t="s">
        <v>314</v>
      </c>
      <c r="E351" s="3" t="s">
        <v>112</v>
      </c>
    </row>
    <row r="352" spans="2:4" ht="12.75">
      <c r="B352" s="16"/>
      <c r="D352" s="1" t="s">
        <v>155</v>
      </c>
    </row>
    <row r="353" spans="2:5" ht="12.75">
      <c r="B353" s="16"/>
      <c r="D353" s="1">
        <v>12</v>
      </c>
      <c r="E353" s="3" t="s">
        <v>112</v>
      </c>
    </row>
    <row r="354" spans="2:6" ht="12.75">
      <c r="B354" s="16"/>
      <c r="F354">
        <v>12</v>
      </c>
    </row>
    <row r="355" spans="2:5" ht="38.25">
      <c r="B355" s="16" t="s">
        <v>315</v>
      </c>
      <c r="C355" s="8" t="s">
        <v>316</v>
      </c>
      <c r="D355" s="1" t="s">
        <v>317</v>
      </c>
      <c r="E355" s="3" t="s">
        <v>112</v>
      </c>
    </row>
    <row r="356" spans="2:4" ht="12.75">
      <c r="B356" s="16"/>
      <c r="D356" s="1" t="s">
        <v>155</v>
      </c>
    </row>
    <row r="357" spans="2:5" ht="12.75">
      <c r="B357" s="16"/>
      <c r="D357" s="1">
        <v>12</v>
      </c>
      <c r="E357" s="3" t="s">
        <v>112</v>
      </c>
    </row>
    <row r="358" spans="2:6" ht="12.75">
      <c r="B358" s="16"/>
      <c r="F358">
        <v>12</v>
      </c>
    </row>
    <row r="359" spans="2:5" ht="38.25">
      <c r="B359" s="16" t="s">
        <v>318</v>
      </c>
      <c r="C359" s="8" t="s">
        <v>166</v>
      </c>
      <c r="D359" s="1" t="s">
        <v>319</v>
      </c>
      <c r="E359" s="3" t="s">
        <v>168</v>
      </c>
    </row>
    <row r="360" spans="2:4" ht="12.75">
      <c r="B360" s="16"/>
      <c r="D360" s="1" t="s">
        <v>163</v>
      </c>
    </row>
    <row r="361" spans="2:5" ht="12.75">
      <c r="B361" s="16"/>
      <c r="D361" s="1">
        <v>1</v>
      </c>
      <c r="E361" s="3" t="s">
        <v>168</v>
      </c>
    </row>
    <row r="362" spans="2:6" ht="12.75">
      <c r="B362" s="16"/>
      <c r="F362">
        <v>1</v>
      </c>
    </row>
    <row r="363" spans="2:5" ht="25.5">
      <c r="B363" s="16" t="s">
        <v>320</v>
      </c>
      <c r="C363" s="8" t="s">
        <v>321</v>
      </c>
      <c r="D363" s="1" t="s">
        <v>322</v>
      </c>
      <c r="E363" s="3" t="s">
        <v>91</v>
      </c>
    </row>
    <row r="364" spans="2:4" ht="12.75">
      <c r="B364" s="16"/>
      <c r="D364" s="1" t="s">
        <v>323</v>
      </c>
    </row>
    <row r="365" spans="2:5" ht="12.75">
      <c r="B365" s="16"/>
      <c r="D365" s="1" t="s">
        <v>324</v>
      </c>
      <c r="E365" s="3" t="s">
        <v>91</v>
      </c>
    </row>
    <row r="366" spans="2:4" ht="12.75">
      <c r="B366" s="16"/>
      <c r="D366" s="1" t="s">
        <v>147</v>
      </c>
    </row>
    <row r="367" spans="2:5" ht="12.75">
      <c r="B367" s="16"/>
      <c r="E367" s="3" t="s">
        <v>91</v>
      </c>
    </row>
    <row r="368" spans="2:4" ht="12.75">
      <c r="B368" s="16"/>
      <c r="D368" s="1" t="s">
        <v>325</v>
      </c>
    </row>
    <row r="369" spans="2:5" ht="12.75">
      <c r="B369" s="16"/>
      <c r="D369" s="1" t="s">
        <v>326</v>
      </c>
      <c r="E369" s="3" t="s">
        <v>91</v>
      </c>
    </row>
    <row r="370" spans="2:4" ht="12.75">
      <c r="B370" s="16"/>
      <c r="D370" s="1" t="s">
        <v>253</v>
      </c>
    </row>
    <row r="371" spans="2:5" ht="12.75">
      <c r="B371" s="16"/>
      <c r="E371" s="3" t="s">
        <v>91</v>
      </c>
    </row>
    <row r="372" spans="2:6" ht="12.75">
      <c r="B372" s="16"/>
      <c r="F372">
        <v>125.08</v>
      </c>
    </row>
    <row r="373" spans="2:5" ht="38.25">
      <c r="B373" s="16" t="s">
        <v>327</v>
      </c>
      <c r="C373" s="8" t="s">
        <v>328</v>
      </c>
      <c r="D373" s="1" t="s">
        <v>329</v>
      </c>
      <c r="E373" s="3" t="s">
        <v>79</v>
      </c>
    </row>
    <row r="374" spans="2:4" ht="12.75">
      <c r="B374" s="16"/>
      <c r="D374" s="1" t="s">
        <v>274</v>
      </c>
    </row>
    <row r="375" spans="2:5" ht="12.75">
      <c r="B375" s="16"/>
      <c r="D375" s="1" t="s">
        <v>330</v>
      </c>
      <c r="E375" s="3" t="s">
        <v>79</v>
      </c>
    </row>
    <row r="376" spans="2:4" ht="12.75">
      <c r="B376" s="16"/>
      <c r="D376" s="1" t="s">
        <v>147</v>
      </c>
    </row>
    <row r="377" spans="2:5" ht="12.75">
      <c r="B377" s="16"/>
      <c r="E377" s="3" t="s">
        <v>79</v>
      </c>
    </row>
    <row r="378" spans="2:4" ht="12.75">
      <c r="B378" s="16"/>
      <c r="D378" s="1" t="s">
        <v>276</v>
      </c>
    </row>
    <row r="379" spans="2:5" ht="12.75">
      <c r="B379" s="16"/>
      <c r="D379" s="1" t="s">
        <v>331</v>
      </c>
      <c r="E379" s="3" t="s">
        <v>79</v>
      </c>
    </row>
    <row r="380" spans="2:4" ht="12.75">
      <c r="B380" s="16"/>
      <c r="D380" s="1" t="s">
        <v>253</v>
      </c>
    </row>
    <row r="381" spans="2:5" ht="12.75">
      <c r="B381" s="16"/>
      <c r="E381" s="3" t="s">
        <v>79</v>
      </c>
    </row>
    <row r="382" spans="2:6" ht="12.75">
      <c r="B382" s="16"/>
      <c r="F382">
        <v>669.75</v>
      </c>
    </row>
    <row r="383" spans="2:5" ht="38.25">
      <c r="B383" s="16" t="s">
        <v>332</v>
      </c>
      <c r="C383" s="8" t="s">
        <v>333</v>
      </c>
      <c r="D383" s="1" t="s">
        <v>334</v>
      </c>
      <c r="E383" s="3" t="s">
        <v>91</v>
      </c>
    </row>
    <row r="384" spans="2:5" ht="12.75">
      <c r="B384" s="16"/>
      <c r="D384" s="1" t="s">
        <v>335</v>
      </c>
      <c r="E384" s="3" t="s">
        <v>91</v>
      </c>
    </row>
    <row r="385" spans="2:6" ht="12.75">
      <c r="B385" s="16"/>
      <c r="F385">
        <v>124.25</v>
      </c>
    </row>
    <row r="386" spans="2:5" ht="76.5">
      <c r="B386" s="16" t="s">
        <v>336</v>
      </c>
      <c r="C386" s="8" t="s">
        <v>337</v>
      </c>
      <c r="D386" s="1" t="s">
        <v>338</v>
      </c>
      <c r="E386" s="3" t="s">
        <v>112</v>
      </c>
    </row>
    <row r="387" spans="2:5" ht="12.75">
      <c r="B387" s="16"/>
      <c r="D387" s="1" t="s">
        <v>339</v>
      </c>
      <c r="E387" s="3" t="s">
        <v>112</v>
      </c>
    </row>
    <row r="388" spans="2:6" ht="12.75">
      <c r="B388" s="16"/>
      <c r="F388">
        <v>30</v>
      </c>
    </row>
    <row r="389" spans="2:5" ht="38.25">
      <c r="B389" s="16" t="s">
        <v>340</v>
      </c>
      <c r="C389" s="8" t="s">
        <v>341</v>
      </c>
      <c r="D389" s="1" t="s">
        <v>342</v>
      </c>
      <c r="E389" s="3" t="s">
        <v>79</v>
      </c>
    </row>
    <row r="390" spans="2:4" ht="12.75">
      <c r="B390" s="16"/>
      <c r="D390" s="1" t="s">
        <v>343</v>
      </c>
    </row>
    <row r="391" spans="2:5" ht="12.75">
      <c r="B391" s="16"/>
      <c r="D391" s="1" t="s">
        <v>344</v>
      </c>
      <c r="E391" s="3" t="s">
        <v>79</v>
      </c>
    </row>
    <row r="392" spans="2:4" ht="12.75">
      <c r="B392" s="16"/>
      <c r="D392" s="1" t="s">
        <v>147</v>
      </c>
    </row>
    <row r="393" spans="2:5" ht="12.75">
      <c r="B393" s="16"/>
      <c r="E393" s="3" t="s">
        <v>79</v>
      </c>
    </row>
    <row r="394" spans="2:4" ht="12.75">
      <c r="B394" s="16"/>
      <c r="D394" s="1" t="s">
        <v>276</v>
      </c>
    </row>
    <row r="395" spans="2:5" ht="12.75">
      <c r="B395" s="16"/>
      <c r="D395" s="1" t="s">
        <v>345</v>
      </c>
      <c r="E395" s="3" t="s">
        <v>79</v>
      </c>
    </row>
    <row r="396" spans="2:4" ht="12.75">
      <c r="B396" s="16"/>
      <c r="D396" s="1" t="s">
        <v>253</v>
      </c>
    </row>
    <row r="397" spans="2:5" ht="12.75">
      <c r="B397" s="16"/>
      <c r="E397" s="3" t="s">
        <v>79</v>
      </c>
    </row>
    <row r="398" spans="2:6" ht="12.75">
      <c r="B398" s="16"/>
      <c r="F398">
        <v>127.8</v>
      </c>
    </row>
    <row r="399" spans="2:6" ht="12.75">
      <c r="B399" s="15" t="s">
        <v>346</v>
      </c>
      <c r="C399" s="14"/>
      <c r="D399" s="5" t="s">
        <v>347</v>
      </c>
      <c r="E399" s="6"/>
      <c r="F399" s="4"/>
    </row>
    <row r="400" spans="2:5" ht="38.25">
      <c r="B400" s="16" t="s">
        <v>348</v>
      </c>
      <c r="C400" s="8" t="s">
        <v>185</v>
      </c>
      <c r="D400" s="1" t="s">
        <v>349</v>
      </c>
      <c r="E400" s="3" t="s">
        <v>79</v>
      </c>
    </row>
    <row r="401" spans="2:4" ht="12.75">
      <c r="B401" s="16"/>
      <c r="D401" s="1" t="s">
        <v>350</v>
      </c>
    </row>
    <row r="402" spans="2:5" ht="12.75">
      <c r="B402" s="16"/>
      <c r="D402" s="1" t="s">
        <v>351</v>
      </c>
      <c r="E402" s="3" t="s">
        <v>79</v>
      </c>
    </row>
    <row r="403" spans="2:4" ht="12.75">
      <c r="B403" s="16"/>
      <c r="D403" s="1" t="s">
        <v>147</v>
      </c>
    </row>
    <row r="404" spans="2:5" ht="12.75">
      <c r="B404" s="16"/>
      <c r="E404" s="3" t="s">
        <v>79</v>
      </c>
    </row>
    <row r="405" spans="2:6" ht="12.75">
      <c r="B405" s="16"/>
      <c r="F405">
        <v>936</v>
      </c>
    </row>
    <row r="406" spans="2:6" ht="12.75">
      <c r="B406" s="15" t="s">
        <v>352</v>
      </c>
      <c r="C406" s="14"/>
      <c r="D406" s="5" t="s">
        <v>353</v>
      </c>
      <c r="E406" s="6"/>
      <c r="F406" s="4"/>
    </row>
    <row r="407" spans="2:5" ht="51">
      <c r="B407" s="16" t="s">
        <v>354</v>
      </c>
      <c r="C407" s="8" t="s">
        <v>355</v>
      </c>
      <c r="D407" s="1" t="s">
        <v>356</v>
      </c>
      <c r="E407" s="3" t="s">
        <v>91</v>
      </c>
    </row>
    <row r="408" spans="2:5" ht="12.75">
      <c r="B408" s="16"/>
      <c r="D408" s="1" t="s">
        <v>357</v>
      </c>
      <c r="E408" s="3" t="s">
        <v>91</v>
      </c>
    </row>
    <row r="409" spans="2:6" ht="12.75">
      <c r="B409" s="16"/>
      <c r="F409">
        <v>528</v>
      </c>
    </row>
    <row r="410" spans="2:5" ht="25.5">
      <c r="B410" s="16" t="s">
        <v>358</v>
      </c>
      <c r="C410" s="8" t="s">
        <v>359</v>
      </c>
      <c r="D410" s="1" t="s">
        <v>360</v>
      </c>
      <c r="E410" s="3" t="s">
        <v>79</v>
      </c>
    </row>
    <row r="411" spans="2:5" ht="12.75">
      <c r="B411" s="16"/>
      <c r="D411" s="1" t="s">
        <v>361</v>
      </c>
      <c r="E411" s="3" t="s">
        <v>79</v>
      </c>
    </row>
    <row r="412" spans="2:6" ht="12.75">
      <c r="B412" s="16"/>
      <c r="F412">
        <v>1161.6</v>
      </c>
    </row>
    <row r="413" spans="2:6" ht="12.75">
      <c r="B413" s="15" t="s">
        <v>362</v>
      </c>
      <c r="C413" s="14" t="s">
        <v>86</v>
      </c>
      <c r="D413" s="5" t="s">
        <v>363</v>
      </c>
      <c r="E413" s="6"/>
      <c r="F413" s="4"/>
    </row>
    <row r="414" spans="2:6" ht="12.75">
      <c r="B414" s="15" t="s">
        <v>364</v>
      </c>
      <c r="C414" s="14"/>
      <c r="D414" s="5" t="s">
        <v>365</v>
      </c>
      <c r="E414" s="6"/>
      <c r="F414" s="4"/>
    </row>
    <row r="415" spans="2:5" ht="38.25">
      <c r="B415" s="16" t="s">
        <v>366</v>
      </c>
      <c r="C415" s="8" t="s">
        <v>89</v>
      </c>
      <c r="D415" s="1" t="s">
        <v>90</v>
      </c>
      <c r="E415" s="3" t="s">
        <v>91</v>
      </c>
    </row>
    <row r="416" spans="2:4" ht="12.75">
      <c r="B416" s="16"/>
      <c r="D416" s="1" t="s">
        <v>92</v>
      </c>
    </row>
    <row r="417" spans="2:4" ht="12.75">
      <c r="B417" s="16"/>
      <c r="D417" s="1" t="s">
        <v>367</v>
      </c>
    </row>
    <row r="418" spans="2:4" ht="12.75">
      <c r="B418" s="16"/>
      <c r="D418" s="1" t="s">
        <v>95</v>
      </c>
    </row>
    <row r="419" ht="12.75">
      <c r="B419" s="16"/>
    </row>
    <row r="420" spans="2:5" ht="12.75">
      <c r="B420" s="16"/>
      <c r="D420" s="1" t="s">
        <v>96</v>
      </c>
      <c r="E420" s="3" t="s">
        <v>91</v>
      </c>
    </row>
    <row r="421" spans="2:6" ht="12.75">
      <c r="B421" s="16"/>
      <c r="F421">
        <v>9</v>
      </c>
    </row>
    <row r="422" spans="2:5" ht="25.5">
      <c r="B422" s="16" t="s">
        <v>368</v>
      </c>
      <c r="C422" s="8" t="s">
        <v>98</v>
      </c>
      <c r="D422" s="1" t="s">
        <v>99</v>
      </c>
      <c r="E422" s="3" t="s">
        <v>79</v>
      </c>
    </row>
    <row r="423" spans="2:5" ht="12.75">
      <c r="B423" s="16"/>
      <c r="D423" s="1" t="s">
        <v>369</v>
      </c>
      <c r="E423" s="3" t="s">
        <v>79</v>
      </c>
    </row>
    <row r="424" spans="2:6" ht="12.75">
      <c r="B424" s="16"/>
      <c r="F424">
        <v>30</v>
      </c>
    </row>
    <row r="425" spans="2:5" ht="25.5">
      <c r="B425" s="16" t="s">
        <v>370</v>
      </c>
      <c r="C425" s="8" t="s">
        <v>102</v>
      </c>
      <c r="D425" s="1" t="s">
        <v>103</v>
      </c>
      <c r="E425" s="3" t="s">
        <v>91</v>
      </c>
    </row>
    <row r="426" spans="2:4" ht="12.75">
      <c r="B426" s="16"/>
      <c r="D426" s="1" t="s">
        <v>104</v>
      </c>
    </row>
    <row r="427" spans="2:4" ht="12.75">
      <c r="B427" s="16"/>
      <c r="D427" s="1">
        <v>17</v>
      </c>
    </row>
    <row r="428" spans="2:4" ht="12.75">
      <c r="B428" s="16"/>
      <c r="D428" s="1" t="s">
        <v>95</v>
      </c>
    </row>
    <row r="429" ht="12.75">
      <c r="B429" s="16"/>
    </row>
    <row r="430" spans="2:5" ht="12.75">
      <c r="B430" s="16"/>
      <c r="D430" s="1" t="s">
        <v>108</v>
      </c>
      <c r="E430" s="3" t="s">
        <v>91</v>
      </c>
    </row>
    <row r="431" spans="2:6" ht="12.75">
      <c r="B431" s="16"/>
      <c r="F431">
        <v>1.7</v>
      </c>
    </row>
    <row r="432" spans="2:5" ht="25.5">
      <c r="B432" s="16" t="s">
        <v>371</v>
      </c>
      <c r="C432" s="8" t="s">
        <v>110</v>
      </c>
      <c r="D432" s="1" t="s">
        <v>111</v>
      </c>
      <c r="E432" s="3" t="s">
        <v>112</v>
      </c>
    </row>
    <row r="433" spans="2:5" ht="12.75">
      <c r="B433" s="16"/>
      <c r="D433" s="1" t="s">
        <v>372</v>
      </c>
      <c r="E433" s="3" t="s">
        <v>112</v>
      </c>
    </row>
    <row r="434" spans="2:6" ht="12.75">
      <c r="B434" s="16"/>
      <c r="F434">
        <v>17</v>
      </c>
    </row>
    <row r="435" spans="2:5" ht="25.5">
      <c r="B435" s="16" t="s">
        <v>373</v>
      </c>
      <c r="C435" s="8" t="s">
        <v>115</v>
      </c>
      <c r="D435" s="1" t="s">
        <v>116</v>
      </c>
      <c r="E435" s="3" t="s">
        <v>91</v>
      </c>
    </row>
    <row r="436" spans="2:4" ht="12.75">
      <c r="B436" s="16"/>
      <c r="D436" s="1" t="s">
        <v>104</v>
      </c>
    </row>
    <row r="437" spans="2:4" ht="12.75">
      <c r="B437" s="16"/>
      <c r="D437" s="1" t="s">
        <v>374</v>
      </c>
    </row>
    <row r="438" spans="2:4" ht="12.75">
      <c r="B438" s="16"/>
      <c r="D438" s="1" t="s">
        <v>95</v>
      </c>
    </row>
    <row r="439" ht="12.75">
      <c r="B439" s="16"/>
    </row>
    <row r="440" spans="2:5" ht="12.75">
      <c r="B440" s="16"/>
      <c r="D440" s="1" t="s">
        <v>120</v>
      </c>
      <c r="E440" s="3" t="s">
        <v>91</v>
      </c>
    </row>
    <row r="441" spans="2:6" ht="12.75">
      <c r="B441" s="16"/>
      <c r="F441">
        <v>0.68</v>
      </c>
    </row>
    <row r="442" spans="2:5" ht="25.5">
      <c r="B442" s="16" t="s">
        <v>375</v>
      </c>
      <c r="C442" s="8" t="s">
        <v>122</v>
      </c>
      <c r="D442" s="1" t="s">
        <v>123</v>
      </c>
      <c r="E442" s="3" t="s">
        <v>112</v>
      </c>
    </row>
    <row r="443" spans="2:5" ht="12.75">
      <c r="B443" s="16"/>
      <c r="D443" s="1" t="s">
        <v>376</v>
      </c>
      <c r="E443" s="3" t="s">
        <v>112</v>
      </c>
    </row>
    <row r="444" spans="2:6" ht="12.75">
      <c r="B444" s="16"/>
      <c r="F444">
        <v>17</v>
      </c>
    </row>
    <row r="445" spans="2:5" ht="38.25">
      <c r="B445" s="16" t="s">
        <v>377</v>
      </c>
      <c r="C445" s="8" t="s">
        <v>126</v>
      </c>
      <c r="D445" s="1" t="s">
        <v>127</v>
      </c>
      <c r="E445" s="3" t="s">
        <v>79</v>
      </c>
    </row>
    <row r="446" spans="2:4" ht="12.75">
      <c r="B446" s="16"/>
      <c r="D446" s="1" t="s">
        <v>128</v>
      </c>
    </row>
    <row r="447" spans="2:5" ht="12.75">
      <c r="B447" s="16"/>
      <c r="D447" s="1" t="s">
        <v>369</v>
      </c>
      <c r="E447" s="3" t="s">
        <v>79</v>
      </c>
    </row>
    <row r="448" spans="2:6" ht="12.75">
      <c r="B448" s="16"/>
      <c r="F448">
        <v>30</v>
      </c>
    </row>
    <row r="449" spans="2:5" ht="25.5">
      <c r="B449" s="16" t="s">
        <v>378</v>
      </c>
      <c r="C449" s="8" t="s">
        <v>130</v>
      </c>
      <c r="D449" s="1" t="s">
        <v>131</v>
      </c>
      <c r="E449" s="3" t="s">
        <v>79</v>
      </c>
    </row>
    <row r="450" spans="2:4" ht="12.75">
      <c r="B450" s="16"/>
      <c r="D450" s="1" t="s">
        <v>132</v>
      </c>
    </row>
    <row r="451" spans="2:4" ht="12.75">
      <c r="B451" s="16"/>
      <c r="D451" s="1" t="s">
        <v>128</v>
      </c>
    </row>
    <row r="452" spans="2:5" ht="12.75">
      <c r="B452" s="16"/>
      <c r="D452" s="1" t="s">
        <v>369</v>
      </c>
      <c r="E452" s="3" t="s">
        <v>79</v>
      </c>
    </row>
    <row r="453" spans="2:6" ht="12.75">
      <c r="B453" s="16"/>
      <c r="F453">
        <v>30</v>
      </c>
    </row>
    <row r="454" spans="2:5" ht="25.5">
      <c r="B454" s="16" t="s">
        <v>379</v>
      </c>
      <c r="C454" s="8" t="s">
        <v>134</v>
      </c>
      <c r="D454" s="1" t="s">
        <v>135</v>
      </c>
      <c r="E454" s="3" t="s">
        <v>79</v>
      </c>
    </row>
    <row r="455" spans="2:5" ht="12.75">
      <c r="B455" s="16"/>
      <c r="D455" s="1" t="s">
        <v>380</v>
      </c>
      <c r="E455" s="3" t="s">
        <v>79</v>
      </c>
    </row>
    <row r="456" spans="2:6" ht="12.75">
      <c r="B456" s="16"/>
      <c r="F456">
        <v>30</v>
      </c>
    </row>
    <row r="457" spans="2:5" ht="25.5">
      <c r="B457" s="16" t="s">
        <v>381</v>
      </c>
      <c r="C457" s="8" t="s">
        <v>138</v>
      </c>
      <c r="D457" s="1" t="s">
        <v>139</v>
      </c>
      <c r="E457" s="3" t="s">
        <v>79</v>
      </c>
    </row>
    <row r="458" spans="2:5" ht="12.75">
      <c r="B458" s="16"/>
      <c r="D458" s="1" t="s">
        <v>380</v>
      </c>
      <c r="E458" s="3" t="s">
        <v>79</v>
      </c>
    </row>
    <row r="459" spans="2:6" ht="12.75">
      <c r="B459" s="16"/>
      <c r="F459">
        <v>30</v>
      </c>
    </row>
    <row r="460" spans="2:6" ht="12.75">
      <c r="B460" s="15" t="s">
        <v>382</v>
      </c>
      <c r="C460" s="14"/>
      <c r="D460" s="5" t="s">
        <v>383</v>
      </c>
      <c r="E460" s="6"/>
      <c r="F460" s="4"/>
    </row>
    <row r="461" spans="2:5" ht="25.5">
      <c r="B461" s="16" t="s">
        <v>384</v>
      </c>
      <c r="C461" s="8" t="s">
        <v>385</v>
      </c>
      <c r="D461" s="1" t="s">
        <v>386</v>
      </c>
      <c r="E461" s="3" t="s">
        <v>79</v>
      </c>
    </row>
    <row r="462" spans="2:4" ht="12.75">
      <c r="B462" s="16"/>
      <c r="D462" s="1" t="s">
        <v>387</v>
      </c>
    </row>
    <row r="463" spans="2:5" ht="12.75">
      <c r="B463" s="16"/>
      <c r="D463" s="1" t="s">
        <v>388</v>
      </c>
      <c r="E463" s="3" t="s">
        <v>79</v>
      </c>
    </row>
    <row r="464" spans="2:4" ht="12.75">
      <c r="B464" s="16"/>
      <c r="D464" s="1" t="s">
        <v>389</v>
      </c>
    </row>
    <row r="465" spans="2:5" ht="12.75">
      <c r="B465" s="16"/>
      <c r="D465" s="1" t="s">
        <v>390</v>
      </c>
      <c r="E465" s="3" t="s">
        <v>79</v>
      </c>
    </row>
    <row r="466" spans="2:6" ht="12.75">
      <c r="B466" s="16"/>
      <c r="F466">
        <v>12.54</v>
      </c>
    </row>
    <row r="467" spans="2:5" ht="25.5">
      <c r="B467" s="16" t="s">
        <v>391</v>
      </c>
      <c r="C467" s="8" t="s">
        <v>392</v>
      </c>
      <c r="D467" s="1" t="s">
        <v>393</v>
      </c>
      <c r="E467" s="3" t="s">
        <v>79</v>
      </c>
    </row>
    <row r="468" spans="2:5" ht="12.75">
      <c r="B468" s="16"/>
      <c r="D468" s="1" t="s">
        <v>394</v>
      </c>
      <c r="E468" s="3" t="s">
        <v>79</v>
      </c>
    </row>
    <row r="469" spans="2:6" ht="12.75">
      <c r="B469" s="16"/>
      <c r="F469">
        <v>45</v>
      </c>
    </row>
    <row r="470" spans="2:5" ht="25.5">
      <c r="B470" s="16" t="s">
        <v>395</v>
      </c>
      <c r="C470" s="8" t="s">
        <v>396</v>
      </c>
      <c r="D470" s="1" t="s">
        <v>397</v>
      </c>
      <c r="E470" s="3" t="s">
        <v>79</v>
      </c>
    </row>
    <row r="471" spans="2:5" ht="12.75">
      <c r="B471" s="16"/>
      <c r="D471" s="1" t="s">
        <v>398</v>
      </c>
      <c r="E471" s="3" t="s">
        <v>79</v>
      </c>
    </row>
    <row r="472" spans="2:6" ht="12.75">
      <c r="B472" s="16"/>
      <c r="F472">
        <v>27</v>
      </c>
    </row>
    <row r="473" spans="2:5" ht="38.25">
      <c r="B473" s="16" t="s">
        <v>399</v>
      </c>
      <c r="C473" s="8" t="s">
        <v>400</v>
      </c>
      <c r="D473" s="1" t="s">
        <v>401</v>
      </c>
      <c r="E473" s="3" t="s">
        <v>79</v>
      </c>
    </row>
    <row r="474" spans="2:5" ht="12.75">
      <c r="B474" s="16"/>
      <c r="D474" s="1" t="s">
        <v>402</v>
      </c>
      <c r="E474" s="3" t="s">
        <v>79</v>
      </c>
    </row>
    <row r="475" spans="2:6" ht="12.75">
      <c r="B475" s="16"/>
      <c r="F475">
        <v>6.72</v>
      </c>
    </row>
    <row r="476" spans="2:6" ht="12.75">
      <c r="B476" s="15" t="s">
        <v>403</v>
      </c>
      <c r="C476" s="14"/>
      <c r="D476" s="5" t="s">
        <v>404</v>
      </c>
      <c r="E476" s="6"/>
      <c r="F476" s="4"/>
    </row>
    <row r="477" spans="2:5" ht="25.5">
      <c r="B477" s="16" t="s">
        <v>405</v>
      </c>
      <c r="C477" s="8" t="s">
        <v>406</v>
      </c>
      <c r="D477" s="1" t="s">
        <v>407</v>
      </c>
      <c r="E477" s="3" t="s">
        <v>21</v>
      </c>
    </row>
    <row r="478" spans="2:5" ht="12.75">
      <c r="B478" s="16"/>
      <c r="D478" s="1">
        <v>4</v>
      </c>
      <c r="E478" s="3" t="s">
        <v>21</v>
      </c>
    </row>
    <row r="479" spans="2:6" ht="12.75">
      <c r="B479" s="16"/>
      <c r="F479">
        <v>4</v>
      </c>
    </row>
    <row r="480" spans="2:5" ht="25.5">
      <c r="B480" s="16" t="s">
        <v>408</v>
      </c>
      <c r="C480" s="8" t="s">
        <v>409</v>
      </c>
      <c r="D480" s="1" t="s">
        <v>410</v>
      </c>
      <c r="E480" s="3" t="s">
        <v>21</v>
      </c>
    </row>
    <row r="481" spans="2:5" ht="12.75">
      <c r="B481" s="16"/>
      <c r="D481" s="1">
        <v>4</v>
      </c>
      <c r="E481" s="3" t="s">
        <v>21</v>
      </c>
    </row>
    <row r="482" spans="2:6" ht="12.75">
      <c r="B482" s="16"/>
      <c r="F482">
        <v>4</v>
      </c>
    </row>
    <row r="483" spans="2:6" ht="12.75">
      <c r="B483" s="15" t="s">
        <v>411</v>
      </c>
      <c r="C483" s="14"/>
      <c r="D483" s="5" t="s">
        <v>412</v>
      </c>
      <c r="E483" s="6"/>
      <c r="F483" s="4"/>
    </row>
    <row r="484" spans="2:5" ht="25.5">
      <c r="B484" s="16" t="s">
        <v>413</v>
      </c>
      <c r="C484" s="8" t="s">
        <v>414</v>
      </c>
      <c r="D484" s="1" t="s">
        <v>415</v>
      </c>
      <c r="E484" s="3" t="s">
        <v>112</v>
      </c>
    </row>
    <row r="485" spans="2:4" ht="12.75">
      <c r="B485" s="16"/>
      <c r="D485" s="1" t="s">
        <v>163</v>
      </c>
    </row>
    <row r="486" spans="2:5" ht="12.75">
      <c r="B486" s="16"/>
      <c r="D486" s="1" t="s">
        <v>416</v>
      </c>
      <c r="E486" s="3" t="s">
        <v>112</v>
      </c>
    </row>
    <row r="487" spans="2:6" ht="12.75">
      <c r="B487" s="16"/>
      <c r="F487">
        <v>56</v>
      </c>
    </row>
    <row r="488" spans="2:5" ht="25.5">
      <c r="B488" s="16" t="s">
        <v>417</v>
      </c>
      <c r="C488" s="8" t="s">
        <v>418</v>
      </c>
      <c r="D488" s="1" t="s">
        <v>419</v>
      </c>
      <c r="E488" s="3" t="s">
        <v>112</v>
      </c>
    </row>
    <row r="489" spans="2:5" ht="12.75">
      <c r="B489" s="16"/>
      <c r="D489" s="1">
        <v>24.3</v>
      </c>
      <c r="E489" s="3" t="s">
        <v>112</v>
      </c>
    </row>
    <row r="490" spans="2:6" ht="12.75">
      <c r="B490" s="16"/>
      <c r="F490">
        <v>24.3</v>
      </c>
    </row>
    <row r="491" spans="2:6" ht="12.75">
      <c r="B491" s="15" t="s">
        <v>420</v>
      </c>
      <c r="C491" s="14"/>
      <c r="D491" s="5" t="s">
        <v>421</v>
      </c>
      <c r="E491" s="6"/>
      <c r="F491" s="4"/>
    </row>
    <row r="492" spans="2:5" ht="25.5">
      <c r="B492" s="16" t="s">
        <v>422</v>
      </c>
      <c r="C492" s="8" t="s">
        <v>82</v>
      </c>
      <c r="D492" s="1" t="s">
        <v>423</v>
      </c>
      <c r="E492" s="3" t="s">
        <v>84</v>
      </c>
    </row>
    <row r="493" spans="2:5" ht="12.75">
      <c r="B493" s="16"/>
      <c r="D493" s="1">
        <v>1</v>
      </c>
      <c r="E493" s="3" t="s">
        <v>84</v>
      </c>
    </row>
    <row r="494" spans="2:6" ht="12.75">
      <c r="B494" s="16"/>
      <c r="F494">
        <v>1</v>
      </c>
    </row>
    <row r="495" spans="2:6" ht="25.5">
      <c r="B495" s="15">
        <v>2</v>
      </c>
      <c r="C495" s="14"/>
      <c r="D495" s="5" t="s">
        <v>424</v>
      </c>
      <c r="E495" s="6"/>
      <c r="F495" s="4"/>
    </row>
    <row r="496" spans="2:6" ht="12.75">
      <c r="B496" s="15" t="s">
        <v>425</v>
      </c>
      <c r="C496" s="14"/>
      <c r="D496" s="5" t="s">
        <v>426</v>
      </c>
      <c r="E496" s="6"/>
      <c r="F496" s="4"/>
    </row>
    <row r="497" spans="2:5" ht="51">
      <c r="B497" s="16" t="s">
        <v>427</v>
      </c>
      <c r="C497" s="8" t="s">
        <v>428</v>
      </c>
      <c r="D497" s="1" t="s">
        <v>429</v>
      </c>
      <c r="E497" s="3" t="s">
        <v>91</v>
      </c>
    </row>
    <row r="498" spans="2:5" ht="12.75">
      <c r="B498" s="16"/>
      <c r="D498" s="1" t="s">
        <v>430</v>
      </c>
      <c r="E498" s="3" t="s">
        <v>91</v>
      </c>
    </row>
    <row r="499" spans="2:6" ht="12.75">
      <c r="B499" s="16"/>
      <c r="F499">
        <v>26.4</v>
      </c>
    </row>
    <row r="500" spans="2:5" ht="38.25">
      <c r="B500" s="16" t="s">
        <v>431</v>
      </c>
      <c r="C500" s="8" t="s">
        <v>432</v>
      </c>
      <c r="D500" s="1" t="s">
        <v>433</v>
      </c>
      <c r="E500" s="3" t="s">
        <v>112</v>
      </c>
    </row>
    <row r="501" spans="2:5" ht="12.75">
      <c r="B501" s="16"/>
      <c r="D501" s="1">
        <v>6</v>
      </c>
      <c r="E501" s="3" t="s">
        <v>112</v>
      </c>
    </row>
    <row r="502" spans="2:6" ht="12.75">
      <c r="B502" s="16"/>
      <c r="F502">
        <v>6</v>
      </c>
    </row>
    <row r="503" spans="2:5" ht="25.5">
      <c r="B503" s="16" t="s">
        <v>434</v>
      </c>
      <c r="C503" s="8" t="s">
        <v>435</v>
      </c>
      <c r="D503" s="1" t="s">
        <v>436</v>
      </c>
      <c r="E503" s="3" t="s">
        <v>91</v>
      </c>
    </row>
    <row r="504" spans="2:5" ht="12.75">
      <c r="B504" s="16"/>
      <c r="D504" s="1" t="s">
        <v>437</v>
      </c>
      <c r="E504" s="3" t="s">
        <v>91</v>
      </c>
    </row>
    <row r="505" spans="2:6" ht="12.75">
      <c r="B505" s="16"/>
      <c r="F505">
        <v>5</v>
      </c>
    </row>
    <row r="506" spans="2:5" ht="25.5">
      <c r="B506" s="16" t="s">
        <v>438</v>
      </c>
      <c r="C506" s="8" t="s">
        <v>439</v>
      </c>
      <c r="D506" s="1" t="s">
        <v>440</v>
      </c>
      <c r="E506" s="3" t="s">
        <v>91</v>
      </c>
    </row>
    <row r="507" spans="2:5" ht="12.75">
      <c r="B507" s="16"/>
      <c r="D507" s="1" t="s">
        <v>441</v>
      </c>
      <c r="E507" s="3" t="s">
        <v>91</v>
      </c>
    </row>
    <row r="508" spans="2:6" ht="12.75">
      <c r="B508" s="16"/>
      <c r="F508">
        <v>6.96</v>
      </c>
    </row>
    <row r="509" spans="2:5" ht="25.5">
      <c r="B509" s="16" t="s">
        <v>442</v>
      </c>
      <c r="C509" s="8" t="s">
        <v>130</v>
      </c>
      <c r="D509" s="1" t="s">
        <v>443</v>
      </c>
      <c r="E509" s="3" t="s">
        <v>79</v>
      </c>
    </row>
    <row r="510" spans="2:5" ht="12.75">
      <c r="B510" s="16"/>
      <c r="D510" s="1" t="s">
        <v>444</v>
      </c>
      <c r="E510" s="3" t="s">
        <v>79</v>
      </c>
    </row>
    <row r="511" spans="2:6" ht="12.75">
      <c r="B511" s="16"/>
      <c r="F511">
        <v>16.8</v>
      </c>
    </row>
    <row r="512" spans="2:5" ht="25.5">
      <c r="B512" s="16" t="s">
        <v>445</v>
      </c>
      <c r="C512" s="8" t="s">
        <v>178</v>
      </c>
      <c r="D512" s="1" t="s">
        <v>446</v>
      </c>
      <c r="E512" s="3" t="s">
        <v>79</v>
      </c>
    </row>
    <row r="513" spans="2:5" ht="12.75">
      <c r="B513" s="16"/>
      <c r="D513" s="1" t="s">
        <v>447</v>
      </c>
      <c r="E513" s="3" t="s">
        <v>79</v>
      </c>
    </row>
    <row r="514" spans="2:6" ht="12.75">
      <c r="B514" s="16"/>
      <c r="F514">
        <v>16.8</v>
      </c>
    </row>
    <row r="515" spans="2:5" ht="25.5">
      <c r="B515" s="16" t="s">
        <v>448</v>
      </c>
      <c r="C515" s="8" t="s">
        <v>449</v>
      </c>
      <c r="D515" s="1" t="s">
        <v>450</v>
      </c>
      <c r="E515" s="3" t="s">
        <v>79</v>
      </c>
    </row>
    <row r="516" spans="2:5" ht="12.75">
      <c r="B516" s="16"/>
      <c r="D516" s="1" t="s">
        <v>447</v>
      </c>
      <c r="E516" s="3" t="s">
        <v>79</v>
      </c>
    </row>
    <row r="517" spans="2:6" ht="12.75">
      <c r="B517" s="16"/>
      <c r="F517">
        <v>16.8</v>
      </c>
    </row>
    <row r="518" spans="2:6" ht="12.75">
      <c r="B518" s="15" t="s">
        <v>451</v>
      </c>
      <c r="C518" s="14"/>
      <c r="D518" s="5" t="s">
        <v>452</v>
      </c>
      <c r="E518" s="6"/>
      <c r="F518" s="4"/>
    </row>
    <row r="519" spans="2:5" ht="25.5">
      <c r="B519" s="16" t="s">
        <v>453</v>
      </c>
      <c r="C519" s="8" t="s">
        <v>454</v>
      </c>
      <c r="D519" s="1" t="s">
        <v>455</v>
      </c>
      <c r="E519" s="3" t="s">
        <v>79</v>
      </c>
    </row>
    <row r="520" spans="2:4" ht="12.75">
      <c r="B520" s="16"/>
      <c r="D520" s="1" t="s">
        <v>456</v>
      </c>
    </row>
    <row r="521" spans="2:5" ht="12.75">
      <c r="B521" s="16"/>
      <c r="D521" s="1" t="s">
        <v>457</v>
      </c>
      <c r="E521" s="3" t="s">
        <v>79</v>
      </c>
    </row>
    <row r="522" spans="2:6" ht="12.75">
      <c r="B522" s="16"/>
      <c r="F522">
        <v>3869.25</v>
      </c>
    </row>
    <row r="523" spans="2:5" ht="38.25">
      <c r="B523" s="16" t="s">
        <v>458</v>
      </c>
      <c r="C523" s="8" t="s">
        <v>459</v>
      </c>
      <c r="D523" s="1" t="s">
        <v>460</v>
      </c>
      <c r="E523" s="3" t="s">
        <v>239</v>
      </c>
    </row>
    <row r="524" spans="2:4" ht="12.75">
      <c r="B524" s="16"/>
      <c r="D524" s="1" t="s">
        <v>456</v>
      </c>
    </row>
    <row r="525" spans="2:5" ht="12.75">
      <c r="B525" s="16"/>
      <c r="D525" s="1" t="s">
        <v>461</v>
      </c>
      <c r="E525" s="3" t="s">
        <v>239</v>
      </c>
    </row>
    <row r="526" spans="2:6" ht="12.75">
      <c r="B526" s="16"/>
      <c r="F526">
        <v>283.28</v>
      </c>
    </row>
    <row r="527" spans="2:5" ht="25.5">
      <c r="B527" s="16" t="s">
        <v>462</v>
      </c>
      <c r="C527" s="8" t="s">
        <v>454</v>
      </c>
      <c r="D527" s="1" t="s">
        <v>455</v>
      </c>
      <c r="E527" s="3" t="s">
        <v>79</v>
      </c>
    </row>
    <row r="528" spans="2:4" ht="12.75">
      <c r="B528" s="16"/>
      <c r="D528" s="1" t="s">
        <v>456</v>
      </c>
    </row>
    <row r="529" spans="2:5" ht="12.75">
      <c r="B529" s="16"/>
      <c r="D529" s="1" t="s">
        <v>463</v>
      </c>
      <c r="E529" s="3" t="s">
        <v>79</v>
      </c>
    </row>
    <row r="530" spans="2:6" ht="12.75">
      <c r="B530" s="16"/>
      <c r="F530">
        <v>4944.6</v>
      </c>
    </row>
    <row r="531" spans="2:5" ht="38.25">
      <c r="B531" s="16" t="s">
        <v>464</v>
      </c>
      <c r="C531" s="8" t="s">
        <v>465</v>
      </c>
      <c r="D531" s="1" t="s">
        <v>466</v>
      </c>
      <c r="E531" s="3" t="s">
        <v>79</v>
      </c>
    </row>
    <row r="532" spans="2:4" ht="12.75">
      <c r="B532" s="16"/>
      <c r="D532" s="1" t="s">
        <v>467</v>
      </c>
    </row>
    <row r="533" spans="2:4" ht="12.75">
      <c r="B533" s="16"/>
      <c r="D533" s="1" t="s">
        <v>456</v>
      </c>
    </row>
    <row r="534" spans="2:5" ht="12.75">
      <c r="B534" s="16"/>
      <c r="D534" s="1">
        <v>4824</v>
      </c>
      <c r="E534" s="3" t="s">
        <v>79</v>
      </c>
    </row>
    <row r="535" spans="2:6" ht="12.75">
      <c r="B535" s="16"/>
      <c r="F535">
        <v>4824</v>
      </c>
    </row>
    <row r="536" spans="2:6" ht="12.75">
      <c r="B536" s="15" t="s">
        <v>468</v>
      </c>
      <c r="C536" s="14"/>
      <c r="D536" s="5" t="s">
        <v>469</v>
      </c>
      <c r="E536" s="6"/>
      <c r="F536" s="4"/>
    </row>
    <row r="537" spans="2:5" ht="25.5">
      <c r="B537" s="16" t="s">
        <v>470</v>
      </c>
      <c r="C537" s="8" t="s">
        <v>454</v>
      </c>
      <c r="D537" s="1" t="s">
        <v>455</v>
      </c>
      <c r="E537" s="3" t="s">
        <v>79</v>
      </c>
    </row>
    <row r="538" spans="2:4" ht="12.75">
      <c r="B538" s="16"/>
      <c r="D538" s="1" t="s">
        <v>471</v>
      </c>
    </row>
    <row r="539" spans="2:5" ht="12.75">
      <c r="B539" s="16"/>
      <c r="D539" s="1" t="s">
        <v>472</v>
      </c>
      <c r="E539" s="3" t="s">
        <v>79</v>
      </c>
    </row>
    <row r="540" spans="2:6" ht="12.75">
      <c r="B540" s="16"/>
      <c r="F540">
        <v>221.8</v>
      </c>
    </row>
    <row r="541" spans="2:5" ht="38.25">
      <c r="B541" s="16" t="s">
        <v>473</v>
      </c>
      <c r="C541" s="8" t="s">
        <v>465</v>
      </c>
      <c r="D541" s="1" t="s">
        <v>474</v>
      </c>
      <c r="E541" s="3" t="s">
        <v>79</v>
      </c>
    </row>
    <row r="542" spans="2:4" ht="12.75">
      <c r="B542" s="16"/>
      <c r="D542" s="1" t="s">
        <v>475</v>
      </c>
    </row>
    <row r="543" spans="2:4" ht="12.75">
      <c r="B543" s="16"/>
      <c r="D543" s="1" t="s">
        <v>476</v>
      </c>
    </row>
    <row r="544" spans="2:4" ht="12.75">
      <c r="B544" s="16"/>
      <c r="D544" s="1" t="s">
        <v>147</v>
      </c>
    </row>
    <row r="545" ht="12.75">
      <c r="B545" s="16"/>
    </row>
    <row r="546" spans="2:4" ht="12.75">
      <c r="B546" s="16"/>
      <c r="D546" s="1" t="s">
        <v>477</v>
      </c>
    </row>
    <row r="547" spans="2:4" ht="12.75">
      <c r="B547" s="16"/>
      <c r="D547" s="1">
        <v>8</v>
      </c>
    </row>
    <row r="548" spans="2:4" ht="12.75">
      <c r="B548" s="16"/>
      <c r="D548" s="1" t="s">
        <v>206</v>
      </c>
    </row>
    <row r="549" ht="12.75">
      <c r="B549" s="16"/>
    </row>
    <row r="550" spans="2:5" ht="12.75">
      <c r="B550" s="16"/>
      <c r="D550" s="1" t="s">
        <v>478</v>
      </c>
      <c r="E550" s="3" t="s">
        <v>79</v>
      </c>
    </row>
    <row r="551" spans="2:6" ht="12.75">
      <c r="B551" s="16"/>
      <c r="F551">
        <v>221.8</v>
      </c>
    </row>
    <row r="552" spans="2:6" ht="12.75">
      <c r="B552" s="15" t="s">
        <v>479</v>
      </c>
      <c r="C552" s="14"/>
      <c r="D552" s="5" t="s">
        <v>347</v>
      </c>
      <c r="E552" s="6"/>
      <c r="F552" s="4"/>
    </row>
    <row r="553" spans="2:5" ht="25.5">
      <c r="B553" s="16" t="s">
        <v>480</v>
      </c>
      <c r="C553" s="8" t="s">
        <v>481</v>
      </c>
      <c r="D553" s="1" t="s">
        <v>482</v>
      </c>
      <c r="E553" s="3" t="s">
        <v>79</v>
      </c>
    </row>
    <row r="554" spans="2:4" ht="12.75">
      <c r="B554" s="16"/>
      <c r="D554" s="1" t="s">
        <v>483</v>
      </c>
    </row>
    <row r="555" spans="2:5" ht="12.75">
      <c r="B555" s="16"/>
      <c r="D555" s="1" t="s">
        <v>484</v>
      </c>
      <c r="E555" s="3" t="s">
        <v>112</v>
      </c>
    </row>
    <row r="556" spans="2:4" ht="12.75">
      <c r="B556" s="16"/>
      <c r="D556" s="1" t="s">
        <v>147</v>
      </c>
    </row>
    <row r="557" spans="2:5" ht="12.75">
      <c r="B557" s="16"/>
      <c r="E557" s="3" t="s">
        <v>112</v>
      </c>
    </row>
    <row r="558" spans="2:4" ht="12.75">
      <c r="B558" s="16"/>
      <c r="D558" s="1" t="s">
        <v>163</v>
      </c>
    </row>
    <row r="559" spans="2:5" ht="12.75">
      <c r="B559" s="16"/>
      <c r="D559" s="1" t="s">
        <v>485</v>
      </c>
      <c r="E559" s="3" t="s">
        <v>112</v>
      </c>
    </row>
    <row r="560" spans="2:4" ht="12.75">
      <c r="B560" s="16"/>
      <c r="D560" s="1" t="s">
        <v>206</v>
      </c>
    </row>
    <row r="561" spans="2:5" ht="12.75">
      <c r="B561" s="16"/>
      <c r="E561" s="3" t="s">
        <v>112</v>
      </c>
    </row>
    <row r="562" spans="2:5" ht="12.75">
      <c r="B562" s="16"/>
      <c r="D562" s="1" t="s">
        <v>486</v>
      </c>
      <c r="E562" s="3" t="s">
        <v>79</v>
      </c>
    </row>
    <row r="563" spans="2:6" ht="12.75">
      <c r="B563" s="16"/>
      <c r="F563">
        <v>2947</v>
      </c>
    </row>
    <row r="564" spans="2:5" ht="25.5">
      <c r="B564" s="16" t="s">
        <v>487</v>
      </c>
      <c r="C564" s="8" t="s">
        <v>488</v>
      </c>
      <c r="D564" s="1" t="s">
        <v>489</v>
      </c>
      <c r="E564" s="3" t="s">
        <v>91</v>
      </c>
    </row>
    <row r="565" spans="2:5" ht="12.75">
      <c r="B565" s="16"/>
      <c r="D565" s="1" t="s">
        <v>490</v>
      </c>
      <c r="E565" s="3" t="s">
        <v>91</v>
      </c>
    </row>
    <row r="566" spans="2:4" ht="12.75">
      <c r="B566" s="16"/>
      <c r="D566" s="1" t="s">
        <v>491</v>
      </c>
    </row>
    <row r="567" spans="2:5" ht="12.75">
      <c r="B567" s="16"/>
      <c r="D567" s="1" t="e">
        <f>-(poz.108A+poz.108B)*0.07*0.5</f>
        <v>#NAME?</v>
      </c>
      <c r="E567" s="3" t="s">
        <v>91</v>
      </c>
    </row>
    <row r="568" spans="2:6" ht="12.75">
      <c r="B568" s="16"/>
      <c r="F568">
        <v>131.82</v>
      </c>
    </row>
    <row r="569" spans="2:6" ht="12.75">
      <c r="B569" s="15" t="s">
        <v>492</v>
      </c>
      <c r="C569" s="14"/>
      <c r="D569" s="5" t="s">
        <v>353</v>
      </c>
      <c r="E569" s="6"/>
      <c r="F569" s="4"/>
    </row>
    <row r="570" spans="2:5" ht="51">
      <c r="B570" s="16" t="s">
        <v>493</v>
      </c>
      <c r="C570" s="8" t="s">
        <v>355</v>
      </c>
      <c r="D570" s="1" t="s">
        <v>356</v>
      </c>
      <c r="E570" s="3" t="s">
        <v>91</v>
      </c>
    </row>
    <row r="571" spans="2:5" ht="12.75">
      <c r="B571" s="16"/>
      <c r="D571" s="1" t="s">
        <v>494</v>
      </c>
      <c r="E571" s="3" t="s">
        <v>91</v>
      </c>
    </row>
    <row r="572" spans="2:6" ht="12.75">
      <c r="B572" s="16"/>
      <c r="F572">
        <v>38</v>
      </c>
    </row>
    <row r="573" spans="2:5" ht="25.5">
      <c r="B573" s="16" t="s">
        <v>495</v>
      </c>
      <c r="C573" s="8" t="s">
        <v>359</v>
      </c>
      <c r="D573" s="1" t="s">
        <v>360</v>
      </c>
      <c r="E573" s="3" t="s">
        <v>79</v>
      </c>
    </row>
    <row r="574" spans="2:5" ht="12.75">
      <c r="B574" s="16"/>
      <c r="D574" s="1" t="s">
        <v>496</v>
      </c>
      <c r="E574" s="3" t="s">
        <v>79</v>
      </c>
    </row>
    <row r="575" spans="2:6" ht="12.75">
      <c r="B575" s="16"/>
      <c r="F575">
        <v>190</v>
      </c>
    </row>
    <row r="576" spans="2:6" ht="12.75">
      <c r="B576" s="15" t="s">
        <v>497</v>
      </c>
      <c r="C576" s="14"/>
      <c r="D576" s="5" t="s">
        <v>363</v>
      </c>
      <c r="E576" s="6"/>
      <c r="F576" s="4"/>
    </row>
    <row r="577" spans="2:5" ht="25.5">
      <c r="B577" s="16" t="s">
        <v>498</v>
      </c>
      <c r="C577" s="8" t="s">
        <v>414</v>
      </c>
      <c r="D577" s="1" t="s">
        <v>415</v>
      </c>
      <c r="E577" s="3" t="s">
        <v>112</v>
      </c>
    </row>
    <row r="578" spans="2:4" ht="12.75">
      <c r="B578" s="16"/>
      <c r="D578" s="1" t="s">
        <v>163</v>
      </c>
    </row>
    <row r="579" spans="2:5" ht="12.75">
      <c r="B579" s="16"/>
      <c r="D579" s="1">
        <v>8</v>
      </c>
      <c r="E579" s="3" t="s">
        <v>112</v>
      </c>
    </row>
    <row r="580" spans="2:6" ht="12.75">
      <c r="B580" s="16"/>
      <c r="F580">
        <v>8</v>
      </c>
    </row>
    <row r="581" spans="2:6" ht="12.75">
      <c r="B581" s="15" t="s">
        <v>499</v>
      </c>
      <c r="C581" s="14"/>
      <c r="D581" s="5" t="s">
        <v>500</v>
      </c>
      <c r="E581" s="6"/>
      <c r="F581" s="4"/>
    </row>
    <row r="582" spans="2:5" ht="25.5">
      <c r="B582" s="16" t="s">
        <v>501</v>
      </c>
      <c r="C582" s="8" t="s">
        <v>82</v>
      </c>
      <c r="D582" s="1" t="s">
        <v>423</v>
      </c>
      <c r="E582" s="3" t="s">
        <v>84</v>
      </c>
    </row>
    <row r="583" spans="4:5" ht="12.75">
      <c r="D583" s="1">
        <v>1</v>
      </c>
      <c r="E583" s="3" t="s">
        <v>84</v>
      </c>
    </row>
    <row r="584" ht="12.75">
      <c r="F584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R176"/>
  <sheetViews>
    <sheetView tabSelected="1" zoomScalePageLayoutView="0" workbookViewId="0" topLeftCell="B79">
      <selection activeCell="H163" sqref="H163"/>
    </sheetView>
  </sheetViews>
  <sheetFormatPr defaultColWidth="9.140625" defaultRowHeight="12.75"/>
  <cols>
    <col min="2" max="3" width="9.140625" style="16" customWidth="1"/>
    <col min="4" max="4" width="12.7109375" style="32" customWidth="1"/>
    <col min="5" max="5" width="48.421875" style="32" customWidth="1"/>
    <col min="6" max="6" width="9.140625" style="3" customWidth="1"/>
    <col min="7" max="7" width="10.57421875" style="75" bestFit="1" customWidth="1"/>
    <col min="8" max="8" width="12.8515625" style="63" customWidth="1"/>
    <col min="9" max="9" width="14.140625" style="34" customWidth="1"/>
    <col min="10" max="10" width="11.8515625" style="0" customWidth="1"/>
    <col min="11" max="11" width="13.421875" style="0" customWidth="1"/>
    <col min="12" max="12" width="10.57421875" style="33" bestFit="1" customWidth="1"/>
    <col min="13" max="13" width="9.57421875" style="33" bestFit="1" customWidth="1"/>
    <col min="14" max="14" width="11.00390625" style="0" customWidth="1"/>
    <col min="15" max="15" width="14.140625" style="34" customWidth="1"/>
    <col min="16" max="16" width="13.7109375" style="0" customWidth="1"/>
  </cols>
  <sheetData>
    <row r="4" ht="18">
      <c r="C4" s="83" t="s">
        <v>537</v>
      </c>
    </row>
    <row r="5" ht="15">
      <c r="C5" s="82" t="s">
        <v>538</v>
      </c>
    </row>
    <row r="6" spans="10:12" ht="12.75">
      <c r="J6" t="s">
        <v>535</v>
      </c>
      <c r="K6" t="s">
        <v>534</v>
      </c>
      <c r="L6" s="33" t="s">
        <v>536</v>
      </c>
    </row>
    <row r="8" spans="3:16" ht="26.25" thickBot="1">
      <c r="C8" s="35" t="s">
        <v>0</v>
      </c>
      <c r="D8" s="36" t="s">
        <v>1</v>
      </c>
      <c r="E8" s="36" t="s">
        <v>502</v>
      </c>
      <c r="F8" s="47" t="s">
        <v>503</v>
      </c>
      <c r="G8" s="71" t="s">
        <v>504</v>
      </c>
      <c r="H8" s="64" t="s">
        <v>505</v>
      </c>
      <c r="I8" s="57" t="s">
        <v>530</v>
      </c>
      <c r="O8" s="57" t="s">
        <v>530</v>
      </c>
      <c r="P8" t="s">
        <v>505</v>
      </c>
    </row>
    <row r="9" spans="3:15" ht="13.5" thickTop="1">
      <c r="C9" s="37">
        <v>1</v>
      </c>
      <c r="D9" s="38"/>
      <c r="E9" s="39" t="s">
        <v>5</v>
      </c>
      <c r="F9" s="45"/>
      <c r="G9" s="72"/>
      <c r="H9" s="65"/>
      <c r="I9" s="40"/>
      <c r="O9" s="40"/>
    </row>
    <row r="10" spans="3:15" ht="12.75">
      <c r="C10" s="17" t="s">
        <v>6</v>
      </c>
      <c r="D10" s="48" t="s">
        <v>7</v>
      </c>
      <c r="E10" s="49" t="s">
        <v>8</v>
      </c>
      <c r="F10" s="46"/>
      <c r="G10" s="73"/>
      <c r="H10" s="66"/>
      <c r="I10" s="44"/>
      <c r="O10" s="44"/>
    </row>
    <row r="11" spans="3:15" ht="12.75">
      <c r="C11" s="17" t="s">
        <v>9</v>
      </c>
      <c r="D11" s="48"/>
      <c r="E11" s="49" t="s">
        <v>10</v>
      </c>
      <c r="F11" s="46"/>
      <c r="G11" s="73"/>
      <c r="H11" s="66"/>
      <c r="I11" s="44"/>
      <c r="O11" s="44"/>
    </row>
    <row r="12" spans="3:16" ht="25.5">
      <c r="C12" s="41" t="s">
        <v>11</v>
      </c>
      <c r="D12" s="42" t="s">
        <v>12</v>
      </c>
      <c r="E12" s="42" t="s">
        <v>13</v>
      </c>
      <c r="F12" s="9" t="s">
        <v>14</v>
      </c>
      <c r="G12" s="74">
        <v>1.268</v>
      </c>
      <c r="H12" s="62"/>
      <c r="I12" s="50">
        <f>H12*G12</f>
        <v>0</v>
      </c>
      <c r="M12" s="33">
        <f>H12*G12</f>
        <v>0</v>
      </c>
      <c r="N12" s="33">
        <f>O12-M12</f>
        <v>1543.8</v>
      </c>
      <c r="O12" s="50">
        <v>1543.8</v>
      </c>
      <c r="P12">
        <v>1215.594</v>
      </c>
    </row>
    <row r="13" spans="3:15" ht="12.75">
      <c r="C13" s="51"/>
      <c r="D13" s="52"/>
      <c r="E13" s="43" t="s">
        <v>506</v>
      </c>
      <c r="F13" s="46"/>
      <c r="G13" s="73"/>
      <c r="H13" s="67"/>
      <c r="I13" s="50">
        <f>SUM(I12)</f>
        <v>0</v>
      </c>
      <c r="J13" s="33">
        <f>I13</f>
        <v>0</v>
      </c>
      <c r="K13" s="33"/>
      <c r="N13" s="33"/>
      <c r="O13" s="50">
        <v>1543.8</v>
      </c>
    </row>
    <row r="14" spans="3:15" ht="51">
      <c r="C14" s="41" t="s">
        <v>15</v>
      </c>
      <c r="D14" s="42" t="s">
        <v>16</v>
      </c>
      <c r="E14" s="42" t="s">
        <v>17</v>
      </c>
      <c r="F14" s="9"/>
      <c r="G14" s="74"/>
      <c r="H14" s="62"/>
      <c r="I14" s="50"/>
      <c r="M14" s="33">
        <f aca="true" t="shared" si="0" ref="M14:M35">H14*G14</f>
        <v>0</v>
      </c>
      <c r="N14" s="33">
        <f aca="true" t="shared" si="1" ref="N14:N32">O14-M14</f>
        <v>0</v>
      </c>
      <c r="O14" s="50"/>
    </row>
    <row r="15" spans="3:16" ht="25.5">
      <c r="C15" s="41" t="s">
        <v>18</v>
      </c>
      <c r="D15" s="42" t="s">
        <v>19</v>
      </c>
      <c r="E15" s="42" t="s">
        <v>20</v>
      </c>
      <c r="F15" s="9" t="s">
        <v>21</v>
      </c>
      <c r="G15" s="74">
        <v>9</v>
      </c>
      <c r="H15" s="62"/>
      <c r="I15" s="50">
        <f>H15*G15</f>
        <v>0</v>
      </c>
      <c r="M15" s="33">
        <f t="shared" si="0"/>
        <v>0</v>
      </c>
      <c r="N15" s="33">
        <f t="shared" si="1"/>
        <v>109.8</v>
      </c>
      <c r="O15" s="50">
        <v>109.8</v>
      </c>
      <c r="P15">
        <v>12.2</v>
      </c>
    </row>
    <row r="16" spans="3:16" ht="25.5">
      <c r="C16" s="41" t="s">
        <v>22</v>
      </c>
      <c r="D16" s="42" t="s">
        <v>23</v>
      </c>
      <c r="E16" s="42" t="s">
        <v>24</v>
      </c>
      <c r="F16" s="9" t="s">
        <v>21</v>
      </c>
      <c r="G16" s="74">
        <v>21</v>
      </c>
      <c r="H16" s="62"/>
      <c r="I16" s="50">
        <f aca="true" t="shared" si="2" ref="I16:I31">H16*G16</f>
        <v>0</v>
      </c>
      <c r="M16" s="33">
        <f t="shared" si="0"/>
        <v>0</v>
      </c>
      <c r="N16" s="33">
        <f t="shared" si="1"/>
        <v>478.8</v>
      </c>
      <c r="O16" s="50">
        <v>478.8</v>
      </c>
      <c r="P16">
        <v>22.8</v>
      </c>
    </row>
    <row r="17" spans="3:16" ht="25.5">
      <c r="C17" s="41" t="s">
        <v>25</v>
      </c>
      <c r="D17" s="42" t="s">
        <v>26</v>
      </c>
      <c r="E17" s="42" t="s">
        <v>27</v>
      </c>
      <c r="F17" s="9" t="s">
        <v>21</v>
      </c>
      <c r="G17" s="74">
        <v>8</v>
      </c>
      <c r="H17" s="62"/>
      <c r="I17" s="50">
        <f t="shared" si="2"/>
        <v>0</v>
      </c>
      <c r="M17" s="33">
        <f t="shared" si="0"/>
        <v>0</v>
      </c>
      <c r="N17" s="33">
        <f t="shared" si="1"/>
        <v>268.8</v>
      </c>
      <c r="O17" s="50">
        <v>268.8</v>
      </c>
      <c r="P17">
        <v>33.6</v>
      </c>
    </row>
    <row r="18" spans="3:16" ht="25.5">
      <c r="C18" s="41" t="s">
        <v>28</v>
      </c>
      <c r="D18" s="42" t="s">
        <v>29</v>
      </c>
      <c r="E18" s="42" t="s">
        <v>30</v>
      </c>
      <c r="F18" s="9" t="s">
        <v>21</v>
      </c>
      <c r="G18" s="74">
        <v>5</v>
      </c>
      <c r="H18" s="62"/>
      <c r="I18" s="50">
        <f t="shared" si="2"/>
        <v>0</v>
      </c>
      <c r="M18" s="33">
        <f t="shared" si="0"/>
        <v>0</v>
      </c>
      <c r="N18" s="33">
        <f t="shared" si="1"/>
        <v>243</v>
      </c>
      <c r="O18" s="50">
        <v>243</v>
      </c>
      <c r="P18">
        <v>48.6</v>
      </c>
    </row>
    <row r="19" spans="3:16" ht="25.5">
      <c r="C19" s="41" t="s">
        <v>31</v>
      </c>
      <c r="D19" s="42" t="s">
        <v>32</v>
      </c>
      <c r="E19" s="42" t="s">
        <v>33</v>
      </c>
      <c r="F19" s="9" t="s">
        <v>21</v>
      </c>
      <c r="G19" s="74">
        <v>8</v>
      </c>
      <c r="H19" s="62"/>
      <c r="I19" s="50">
        <f t="shared" si="2"/>
        <v>0</v>
      </c>
      <c r="M19" s="33">
        <f t="shared" si="0"/>
        <v>0</v>
      </c>
      <c r="N19" s="33">
        <f t="shared" si="1"/>
        <v>536</v>
      </c>
      <c r="O19" s="50">
        <v>536</v>
      </c>
      <c r="P19">
        <v>67</v>
      </c>
    </row>
    <row r="20" spans="3:16" ht="25.5">
      <c r="C20" s="41" t="s">
        <v>34</v>
      </c>
      <c r="D20" s="42" t="s">
        <v>35</v>
      </c>
      <c r="E20" s="42" t="s">
        <v>36</v>
      </c>
      <c r="F20" s="9" t="s">
        <v>21</v>
      </c>
      <c r="G20" s="74">
        <v>2</v>
      </c>
      <c r="H20" s="62"/>
      <c r="I20" s="50">
        <f t="shared" si="2"/>
        <v>0</v>
      </c>
      <c r="M20" s="33">
        <f t="shared" si="0"/>
        <v>0</v>
      </c>
      <c r="N20" s="33">
        <f t="shared" si="1"/>
        <v>162.6</v>
      </c>
      <c r="O20" s="50">
        <v>162.6</v>
      </c>
      <c r="P20">
        <v>81.3</v>
      </c>
    </row>
    <row r="21" spans="3:16" ht="38.25">
      <c r="C21" s="41" t="s">
        <v>37</v>
      </c>
      <c r="D21" s="42" t="s">
        <v>38</v>
      </c>
      <c r="E21" s="42" t="s">
        <v>39</v>
      </c>
      <c r="F21" s="9" t="s">
        <v>21</v>
      </c>
      <c r="G21" s="74">
        <v>3</v>
      </c>
      <c r="H21" s="62"/>
      <c r="I21" s="50">
        <f t="shared" si="2"/>
        <v>0</v>
      </c>
      <c r="M21" s="33">
        <f t="shared" si="0"/>
        <v>0</v>
      </c>
      <c r="N21" s="33">
        <f t="shared" si="1"/>
        <v>276</v>
      </c>
      <c r="O21" s="50">
        <v>276</v>
      </c>
      <c r="P21">
        <v>92</v>
      </c>
    </row>
    <row r="22" spans="3:16" ht="25.5">
      <c r="C22" s="41" t="s">
        <v>43</v>
      </c>
      <c r="D22" s="42" t="s">
        <v>44</v>
      </c>
      <c r="E22" s="42" t="s">
        <v>45</v>
      </c>
      <c r="F22" s="9" t="s">
        <v>21</v>
      </c>
      <c r="G22" s="74">
        <v>9</v>
      </c>
      <c r="H22" s="62"/>
      <c r="I22" s="50">
        <f t="shared" si="2"/>
        <v>0</v>
      </c>
      <c r="M22" s="33">
        <f t="shared" si="0"/>
        <v>0</v>
      </c>
      <c r="N22" s="33">
        <f t="shared" si="1"/>
        <v>50.4</v>
      </c>
      <c r="O22" s="50">
        <v>50.4</v>
      </c>
      <c r="P22">
        <v>5.6</v>
      </c>
    </row>
    <row r="23" spans="3:16" ht="25.5">
      <c r="C23" s="41" t="s">
        <v>47</v>
      </c>
      <c r="D23" s="42" t="s">
        <v>48</v>
      </c>
      <c r="E23" s="42" t="s">
        <v>49</v>
      </c>
      <c r="F23" s="9" t="s">
        <v>21</v>
      </c>
      <c r="G23" s="74">
        <v>21</v>
      </c>
      <c r="H23" s="62"/>
      <c r="I23" s="50">
        <f t="shared" si="2"/>
        <v>0</v>
      </c>
      <c r="M23" s="33">
        <f t="shared" si="0"/>
        <v>0</v>
      </c>
      <c r="N23" s="33">
        <f t="shared" si="1"/>
        <v>228.9</v>
      </c>
      <c r="O23" s="50">
        <v>228.9</v>
      </c>
      <c r="P23">
        <v>10.9</v>
      </c>
    </row>
    <row r="24" spans="3:16" ht="25.5">
      <c r="C24" s="41" t="s">
        <v>51</v>
      </c>
      <c r="D24" s="42" t="s">
        <v>52</v>
      </c>
      <c r="E24" s="42" t="s">
        <v>53</v>
      </c>
      <c r="F24" s="9" t="s">
        <v>21</v>
      </c>
      <c r="G24" s="74">
        <v>8</v>
      </c>
      <c r="H24" s="62"/>
      <c r="I24" s="50">
        <f t="shared" si="2"/>
        <v>0</v>
      </c>
      <c r="M24" s="33">
        <f t="shared" si="0"/>
        <v>0</v>
      </c>
      <c r="N24" s="33">
        <f t="shared" si="1"/>
        <v>145.6</v>
      </c>
      <c r="O24" s="50">
        <v>145.6</v>
      </c>
      <c r="P24">
        <v>18.2</v>
      </c>
    </row>
    <row r="25" spans="3:16" ht="25.5">
      <c r="C25" s="41" t="s">
        <v>55</v>
      </c>
      <c r="D25" s="42" t="s">
        <v>56</v>
      </c>
      <c r="E25" s="42" t="s">
        <v>57</v>
      </c>
      <c r="F25" s="9" t="s">
        <v>21</v>
      </c>
      <c r="G25" s="74">
        <v>5</v>
      </c>
      <c r="H25" s="62"/>
      <c r="I25" s="50">
        <f t="shared" si="2"/>
        <v>0</v>
      </c>
      <c r="M25" s="33">
        <f t="shared" si="0"/>
        <v>0</v>
      </c>
      <c r="N25" s="33">
        <f t="shared" si="1"/>
        <v>162</v>
      </c>
      <c r="O25" s="50">
        <v>162</v>
      </c>
      <c r="P25">
        <v>32.4</v>
      </c>
    </row>
    <row r="26" spans="3:16" ht="25.5">
      <c r="C26" s="41" t="s">
        <v>59</v>
      </c>
      <c r="D26" s="42" t="s">
        <v>60</v>
      </c>
      <c r="E26" s="42" t="s">
        <v>61</v>
      </c>
      <c r="F26" s="9" t="s">
        <v>21</v>
      </c>
      <c r="G26" s="74">
        <v>8</v>
      </c>
      <c r="H26" s="62"/>
      <c r="I26" s="50">
        <f t="shared" si="2"/>
        <v>0</v>
      </c>
      <c r="M26" s="33">
        <f t="shared" si="0"/>
        <v>0</v>
      </c>
      <c r="N26" s="33">
        <f t="shared" si="1"/>
        <v>363.2</v>
      </c>
      <c r="O26" s="50">
        <v>363.2</v>
      </c>
      <c r="P26">
        <v>45.4</v>
      </c>
    </row>
    <row r="27" spans="3:16" ht="25.5">
      <c r="C27" s="41" t="s">
        <v>63</v>
      </c>
      <c r="D27" s="42" t="s">
        <v>64</v>
      </c>
      <c r="E27" s="42" t="s">
        <v>65</v>
      </c>
      <c r="F27" s="9" t="s">
        <v>21</v>
      </c>
      <c r="G27" s="74">
        <v>2</v>
      </c>
      <c r="H27" s="62"/>
      <c r="I27" s="50">
        <f t="shared" si="2"/>
        <v>0</v>
      </c>
      <c r="M27" s="33">
        <f t="shared" si="0"/>
        <v>0</v>
      </c>
      <c r="N27" s="33">
        <f t="shared" si="1"/>
        <v>122.2</v>
      </c>
      <c r="O27" s="50">
        <v>122.2</v>
      </c>
      <c r="P27">
        <v>61.1</v>
      </c>
    </row>
    <row r="28" spans="3:16" ht="38.25">
      <c r="C28" s="41" t="s">
        <v>67</v>
      </c>
      <c r="D28" s="42" t="s">
        <v>68</v>
      </c>
      <c r="E28" s="42" t="s">
        <v>69</v>
      </c>
      <c r="F28" s="9" t="s">
        <v>21</v>
      </c>
      <c r="G28" s="74">
        <v>3</v>
      </c>
      <c r="H28" s="62"/>
      <c r="I28" s="50">
        <f t="shared" si="2"/>
        <v>0</v>
      </c>
      <c r="M28" s="33">
        <f t="shared" si="0"/>
        <v>0</v>
      </c>
      <c r="N28" s="33">
        <f t="shared" si="1"/>
        <v>233.4</v>
      </c>
      <c r="O28" s="50">
        <v>233.4</v>
      </c>
      <c r="P28">
        <v>77.8</v>
      </c>
    </row>
    <row r="29" spans="3:16" ht="25.5">
      <c r="C29" s="41" t="s">
        <v>71</v>
      </c>
      <c r="D29" s="42" t="s">
        <v>72</v>
      </c>
      <c r="E29" s="42" t="s">
        <v>73</v>
      </c>
      <c r="F29" s="9" t="s">
        <v>74</v>
      </c>
      <c r="G29" s="74">
        <v>0.19000326320341598</v>
      </c>
      <c r="H29" s="62"/>
      <c r="I29" s="50">
        <f t="shared" si="2"/>
        <v>0</v>
      </c>
      <c r="M29" s="33">
        <f>H29*G29</f>
        <v>0</v>
      </c>
      <c r="N29" s="33">
        <f>O29-M29</f>
        <v>2678.4</v>
      </c>
      <c r="O29" s="50">
        <v>2678.4</v>
      </c>
      <c r="P29">
        <v>14096.6</v>
      </c>
    </row>
    <row r="30" spans="3:16" ht="38.25">
      <c r="C30" s="41" t="s">
        <v>76</v>
      </c>
      <c r="D30" s="42" t="s">
        <v>77</v>
      </c>
      <c r="E30" s="42" t="s">
        <v>78</v>
      </c>
      <c r="F30" s="9" t="s">
        <v>79</v>
      </c>
      <c r="G30" s="74">
        <v>1120.2088888074748</v>
      </c>
      <c r="H30" s="62"/>
      <c r="I30" s="50">
        <f t="shared" si="2"/>
        <v>0</v>
      </c>
      <c r="M30" s="33">
        <f>H30*G30</f>
        <v>0</v>
      </c>
      <c r="N30" s="33">
        <f>O30-M30</f>
        <v>1008.2</v>
      </c>
      <c r="O30" s="50">
        <v>1008.2</v>
      </c>
      <c r="P30">
        <v>0.9</v>
      </c>
    </row>
    <row r="31" spans="3:16" ht="38.25">
      <c r="C31" s="41" t="s">
        <v>81</v>
      </c>
      <c r="D31" s="42" t="s">
        <v>507</v>
      </c>
      <c r="E31" s="42" t="s">
        <v>83</v>
      </c>
      <c r="F31" s="9" t="s">
        <v>84</v>
      </c>
      <c r="G31" s="74">
        <v>10</v>
      </c>
      <c r="H31" s="62"/>
      <c r="I31" s="50">
        <f t="shared" si="2"/>
        <v>0</v>
      </c>
      <c r="M31" s="33">
        <f t="shared" si="0"/>
        <v>0</v>
      </c>
      <c r="N31" s="33">
        <f t="shared" si="1"/>
        <v>2000</v>
      </c>
      <c r="O31" s="50">
        <v>2000</v>
      </c>
      <c r="P31">
        <v>200</v>
      </c>
    </row>
    <row r="32" spans="3:15" ht="51">
      <c r="C32" s="51"/>
      <c r="D32" s="52"/>
      <c r="E32" s="43" t="s">
        <v>508</v>
      </c>
      <c r="F32" s="46"/>
      <c r="G32" s="73"/>
      <c r="H32" s="67"/>
      <c r="I32" s="50">
        <f>SUM(I15:I31)</f>
        <v>0</v>
      </c>
      <c r="J32" s="33">
        <f>I32</f>
        <v>0</v>
      </c>
      <c r="M32" s="33">
        <f>SUM(M14:M31)</f>
        <v>0</v>
      </c>
      <c r="N32" s="33">
        <f t="shared" si="1"/>
        <v>9067.3</v>
      </c>
      <c r="O32" s="50">
        <v>9067.3</v>
      </c>
    </row>
    <row r="33" spans="3:17" ht="12.75">
      <c r="C33" s="51"/>
      <c r="D33" s="52"/>
      <c r="E33" s="43" t="s">
        <v>509</v>
      </c>
      <c r="F33" s="46"/>
      <c r="G33" s="73"/>
      <c r="H33" s="67"/>
      <c r="I33" s="50">
        <v>10611.1</v>
      </c>
      <c r="K33" s="33">
        <f>SUM(J13:J32)</f>
        <v>0</v>
      </c>
      <c r="N33" s="33"/>
      <c r="O33" s="50">
        <v>10611.1</v>
      </c>
      <c r="Q33" s="33"/>
    </row>
    <row r="34" spans="3:15" ht="12.75">
      <c r="C34" s="17" t="s">
        <v>85</v>
      </c>
      <c r="D34" s="48" t="s">
        <v>86</v>
      </c>
      <c r="E34" s="49" t="s">
        <v>87</v>
      </c>
      <c r="F34" s="46"/>
      <c r="G34" s="73"/>
      <c r="H34" s="66"/>
      <c r="I34" s="44"/>
      <c r="O34" s="44"/>
    </row>
    <row r="35" spans="3:16" ht="38.25">
      <c r="C35" s="41" t="s">
        <v>88</v>
      </c>
      <c r="D35" s="42" t="s">
        <v>89</v>
      </c>
      <c r="E35" s="42" t="s">
        <v>90</v>
      </c>
      <c r="F35" s="9" t="s">
        <v>91</v>
      </c>
      <c r="G35" s="74">
        <v>627.24</v>
      </c>
      <c r="H35" s="62"/>
      <c r="I35" s="50">
        <f>H35*G35</f>
        <v>0</v>
      </c>
      <c r="M35" s="33">
        <f t="shared" si="0"/>
        <v>0</v>
      </c>
      <c r="N35" s="33">
        <f aca="true" t="shared" si="3" ref="N35:N97">O35-M35</f>
        <v>17249.1</v>
      </c>
      <c r="O35" s="50">
        <v>17249.1</v>
      </c>
      <c r="P35">
        <v>27.5</v>
      </c>
    </row>
    <row r="36" spans="3:16" ht="25.5">
      <c r="C36" s="41" t="s">
        <v>97</v>
      </c>
      <c r="D36" s="42" t="s">
        <v>98</v>
      </c>
      <c r="E36" s="42" t="s">
        <v>99</v>
      </c>
      <c r="F36" s="9" t="s">
        <v>79</v>
      </c>
      <c r="G36" s="74">
        <v>2090.800000005033</v>
      </c>
      <c r="H36" s="62"/>
      <c r="I36" s="50">
        <f aca="true" t="shared" si="4" ref="I36:I44">H36*G36</f>
        <v>0</v>
      </c>
      <c r="M36" s="33">
        <f>H36*G36</f>
        <v>0</v>
      </c>
      <c r="N36" s="33">
        <f>O36-M36</f>
        <v>2299.9</v>
      </c>
      <c r="O36" s="50">
        <v>2299.9</v>
      </c>
      <c r="P36">
        <v>1.1</v>
      </c>
    </row>
    <row r="37" spans="3:16" ht="25.5">
      <c r="C37" s="41" t="s">
        <v>101</v>
      </c>
      <c r="D37" s="42" t="s">
        <v>102</v>
      </c>
      <c r="E37" s="42" t="s">
        <v>103</v>
      </c>
      <c r="F37" s="9" t="s">
        <v>91</v>
      </c>
      <c r="G37" s="74">
        <v>124.1</v>
      </c>
      <c r="H37" s="62"/>
      <c r="I37" s="50">
        <f t="shared" si="4"/>
        <v>0</v>
      </c>
      <c r="M37" s="33">
        <f aca="true" t="shared" si="5" ref="M37:M99">H37*G37</f>
        <v>0</v>
      </c>
      <c r="N37" s="33">
        <f t="shared" si="3"/>
        <v>49751.7</v>
      </c>
      <c r="O37" s="50">
        <v>49751.7</v>
      </c>
      <c r="P37">
        <v>400.9</v>
      </c>
    </row>
    <row r="38" spans="3:16" ht="25.5">
      <c r="C38" s="41" t="s">
        <v>109</v>
      </c>
      <c r="D38" s="42" t="s">
        <v>110</v>
      </c>
      <c r="E38" s="42" t="s">
        <v>111</v>
      </c>
      <c r="F38" s="9" t="s">
        <v>112</v>
      </c>
      <c r="G38" s="74">
        <v>1241</v>
      </c>
      <c r="H38" s="62"/>
      <c r="I38" s="50">
        <f t="shared" si="4"/>
        <v>0</v>
      </c>
      <c r="M38" s="33">
        <f t="shared" si="5"/>
        <v>0</v>
      </c>
      <c r="N38" s="33">
        <f t="shared" si="3"/>
        <v>48399</v>
      </c>
      <c r="O38" s="50">
        <v>48399</v>
      </c>
      <c r="P38">
        <v>39</v>
      </c>
    </row>
    <row r="39" spans="3:16" ht="25.5">
      <c r="C39" s="41" t="s">
        <v>114</v>
      </c>
      <c r="D39" s="42" t="s">
        <v>115</v>
      </c>
      <c r="E39" s="42" t="s">
        <v>116</v>
      </c>
      <c r="F39" s="9" t="s">
        <v>91</v>
      </c>
      <c r="G39" s="74">
        <v>53.53003618817853</v>
      </c>
      <c r="H39" s="62"/>
      <c r="I39" s="50">
        <f t="shared" si="4"/>
        <v>0</v>
      </c>
      <c r="M39" s="33">
        <f t="shared" si="5"/>
        <v>0</v>
      </c>
      <c r="N39" s="33">
        <f t="shared" si="3"/>
        <v>22188.2</v>
      </c>
      <c r="O39" s="50">
        <v>22188.2</v>
      </c>
      <c r="P39">
        <v>414.5</v>
      </c>
    </row>
    <row r="40" spans="3:16" ht="25.5">
      <c r="C40" s="41" t="s">
        <v>121</v>
      </c>
      <c r="D40" s="42" t="s">
        <v>122</v>
      </c>
      <c r="E40" s="42" t="s">
        <v>123</v>
      </c>
      <c r="F40" s="9" t="s">
        <v>112</v>
      </c>
      <c r="G40" s="74">
        <v>1338.3</v>
      </c>
      <c r="H40" s="62"/>
      <c r="I40" s="50">
        <f t="shared" si="4"/>
        <v>0</v>
      </c>
      <c r="M40" s="33">
        <f t="shared" si="5"/>
        <v>0</v>
      </c>
      <c r="N40" s="33">
        <f t="shared" si="3"/>
        <v>29710.3</v>
      </c>
      <c r="O40" s="50">
        <v>29710.3</v>
      </c>
      <c r="P40">
        <v>22.2</v>
      </c>
    </row>
    <row r="41" spans="3:16" ht="38.25">
      <c r="C41" s="41" t="s">
        <v>125</v>
      </c>
      <c r="D41" s="42" t="s">
        <v>126</v>
      </c>
      <c r="E41" s="42" t="s">
        <v>127</v>
      </c>
      <c r="F41" s="9" t="s">
        <v>79</v>
      </c>
      <c r="G41" s="74">
        <v>2090.8</v>
      </c>
      <c r="H41" s="62"/>
      <c r="I41" s="50">
        <f t="shared" si="4"/>
        <v>0</v>
      </c>
      <c r="M41" s="33">
        <f t="shared" si="5"/>
        <v>0</v>
      </c>
      <c r="N41" s="33">
        <f t="shared" si="3"/>
        <v>12126.6</v>
      </c>
      <c r="O41" s="50">
        <v>12126.6</v>
      </c>
      <c r="P41">
        <v>5.8</v>
      </c>
    </row>
    <row r="42" spans="3:16" ht="25.5">
      <c r="C42" s="41" t="s">
        <v>129</v>
      </c>
      <c r="D42" s="42" t="s">
        <v>130</v>
      </c>
      <c r="E42" s="42" t="s">
        <v>131</v>
      </c>
      <c r="F42" s="9" t="s">
        <v>79</v>
      </c>
      <c r="G42" s="74">
        <v>2090.8</v>
      </c>
      <c r="H42" s="62"/>
      <c r="I42" s="50">
        <f t="shared" si="4"/>
        <v>0</v>
      </c>
      <c r="M42" s="33">
        <f t="shared" si="5"/>
        <v>0</v>
      </c>
      <c r="N42" s="33">
        <f t="shared" si="3"/>
        <v>33034.6</v>
      </c>
      <c r="O42" s="50">
        <v>33034.6</v>
      </c>
      <c r="P42">
        <v>15.8</v>
      </c>
    </row>
    <row r="43" spans="3:16" ht="25.5">
      <c r="C43" s="41" t="s">
        <v>133</v>
      </c>
      <c r="D43" s="42" t="s">
        <v>134</v>
      </c>
      <c r="E43" s="42" t="s">
        <v>135</v>
      </c>
      <c r="F43" s="9" t="s">
        <v>79</v>
      </c>
      <c r="G43" s="74">
        <v>2090.8</v>
      </c>
      <c r="H43" s="62"/>
      <c r="I43" s="50">
        <f t="shared" si="4"/>
        <v>0</v>
      </c>
      <c r="M43" s="33">
        <f t="shared" si="5"/>
        <v>0</v>
      </c>
      <c r="N43" s="33">
        <f t="shared" si="3"/>
        <v>21117.1</v>
      </c>
      <c r="O43" s="50">
        <v>21117.1</v>
      </c>
      <c r="P43">
        <v>10.1</v>
      </c>
    </row>
    <row r="44" spans="3:16" ht="25.5">
      <c r="C44" s="41" t="s">
        <v>137</v>
      </c>
      <c r="D44" s="42" t="s">
        <v>138</v>
      </c>
      <c r="E44" s="42" t="s">
        <v>139</v>
      </c>
      <c r="F44" s="9" t="s">
        <v>79</v>
      </c>
      <c r="G44" s="74">
        <v>2090.8</v>
      </c>
      <c r="H44" s="62"/>
      <c r="I44" s="50">
        <f t="shared" si="4"/>
        <v>0</v>
      </c>
      <c r="M44" s="33">
        <f>H44*G44</f>
        <v>0</v>
      </c>
      <c r="N44" s="33">
        <f t="shared" si="3"/>
        <v>122730</v>
      </c>
      <c r="O44" s="50">
        <v>122730</v>
      </c>
      <c r="P44">
        <v>58.7</v>
      </c>
    </row>
    <row r="45" spans="3:15" ht="12.75">
      <c r="C45" s="51"/>
      <c r="D45" s="52"/>
      <c r="E45" s="43" t="s">
        <v>510</v>
      </c>
      <c r="F45" s="46"/>
      <c r="G45" s="73"/>
      <c r="H45" s="67"/>
      <c r="I45" s="50">
        <f>SUM(I35:I44)</f>
        <v>0</v>
      </c>
      <c r="K45" s="33">
        <f>I45</f>
        <v>0</v>
      </c>
      <c r="N45" s="33"/>
      <c r="O45" s="50">
        <v>358606.5</v>
      </c>
    </row>
    <row r="46" spans="3:15" ht="12.75">
      <c r="C46" s="17" t="s">
        <v>140</v>
      </c>
      <c r="D46" s="48" t="s">
        <v>86</v>
      </c>
      <c r="E46" s="49" t="s">
        <v>141</v>
      </c>
      <c r="F46" s="46"/>
      <c r="G46" s="73"/>
      <c r="H46" s="66"/>
      <c r="I46" s="44"/>
      <c r="M46" s="33">
        <f t="shared" si="5"/>
        <v>0</v>
      </c>
      <c r="N46" s="33">
        <f t="shared" si="3"/>
        <v>0</v>
      </c>
      <c r="O46" s="44"/>
    </row>
    <row r="47" spans="3:16" ht="38.25">
      <c r="C47" s="41" t="s">
        <v>142</v>
      </c>
      <c r="D47" s="42" t="s">
        <v>143</v>
      </c>
      <c r="E47" s="42" t="s">
        <v>144</v>
      </c>
      <c r="F47" s="9" t="s">
        <v>91</v>
      </c>
      <c r="G47" s="74">
        <v>25.2</v>
      </c>
      <c r="H47" s="62"/>
      <c r="I47" s="50">
        <f>H47*G47</f>
        <v>0</v>
      </c>
      <c r="M47" s="33">
        <f t="shared" si="5"/>
        <v>0</v>
      </c>
      <c r="N47" s="33">
        <f t="shared" si="3"/>
        <v>947.5</v>
      </c>
      <c r="O47" s="50">
        <v>947.5</v>
      </c>
      <c r="P47">
        <v>37.6</v>
      </c>
    </row>
    <row r="48" spans="3:16" ht="38.25">
      <c r="C48" s="41" t="s">
        <v>148</v>
      </c>
      <c r="D48" s="42" t="s">
        <v>89</v>
      </c>
      <c r="E48" s="42" t="s">
        <v>90</v>
      </c>
      <c r="F48" s="9" t="s">
        <v>91</v>
      </c>
      <c r="G48" s="74">
        <v>384.08</v>
      </c>
      <c r="H48" s="62"/>
      <c r="I48" s="50">
        <f aca="true" t="shared" si="6" ref="I48:I60">H48*G48</f>
        <v>0</v>
      </c>
      <c r="M48" s="33">
        <f t="shared" si="5"/>
        <v>0</v>
      </c>
      <c r="N48" s="33">
        <f t="shared" si="3"/>
        <v>10562.2</v>
      </c>
      <c r="O48" s="50">
        <v>10562.2</v>
      </c>
      <c r="P48">
        <v>27.5</v>
      </c>
    </row>
    <row r="49" spans="3:16" ht="25.5">
      <c r="C49" s="41" t="s">
        <v>152</v>
      </c>
      <c r="D49" s="42" t="s">
        <v>153</v>
      </c>
      <c r="E49" s="42" t="s">
        <v>154</v>
      </c>
      <c r="F49" s="9" t="s">
        <v>84</v>
      </c>
      <c r="G49" s="74">
        <v>2</v>
      </c>
      <c r="H49" s="62"/>
      <c r="I49" s="50">
        <f t="shared" si="6"/>
        <v>0</v>
      </c>
      <c r="M49" s="33">
        <f t="shared" si="5"/>
        <v>0</v>
      </c>
      <c r="N49" s="33">
        <f t="shared" si="3"/>
        <v>990.4</v>
      </c>
      <c r="O49" s="50">
        <v>990.4</v>
      </c>
      <c r="P49">
        <v>495.2</v>
      </c>
    </row>
    <row r="50" spans="3:16" ht="25.5">
      <c r="C50" s="41" t="s">
        <v>156</v>
      </c>
      <c r="D50" s="42" t="s">
        <v>157</v>
      </c>
      <c r="E50" s="42" t="s">
        <v>158</v>
      </c>
      <c r="F50" s="9" t="s">
        <v>91</v>
      </c>
      <c r="G50" s="74">
        <v>2.699953978370916</v>
      </c>
      <c r="H50" s="62"/>
      <c r="I50" s="50">
        <f t="shared" si="6"/>
        <v>0</v>
      </c>
      <c r="M50" s="33">
        <f t="shared" si="5"/>
        <v>0</v>
      </c>
      <c r="N50" s="33">
        <f t="shared" si="3"/>
        <v>1173.4</v>
      </c>
      <c r="O50" s="50">
        <v>1173.4</v>
      </c>
      <c r="P50">
        <v>434.6</v>
      </c>
    </row>
    <row r="51" spans="3:16" ht="38.25">
      <c r="C51" s="41" t="s">
        <v>160</v>
      </c>
      <c r="D51" s="42" t="s">
        <v>161</v>
      </c>
      <c r="E51" s="42" t="s">
        <v>162</v>
      </c>
      <c r="F51" s="9" t="s">
        <v>112</v>
      </c>
      <c r="G51" s="74">
        <v>45</v>
      </c>
      <c r="H51" s="62"/>
      <c r="I51" s="50">
        <f t="shared" si="6"/>
        <v>0</v>
      </c>
      <c r="M51" s="33">
        <f t="shared" si="5"/>
        <v>0</v>
      </c>
      <c r="N51" s="33">
        <f t="shared" si="3"/>
        <v>7425</v>
      </c>
      <c r="O51" s="50">
        <v>7425</v>
      </c>
      <c r="P51">
        <v>165</v>
      </c>
    </row>
    <row r="52" spans="3:16" ht="38.25">
      <c r="C52" s="41" t="s">
        <v>165</v>
      </c>
      <c r="D52" s="42" t="s">
        <v>166</v>
      </c>
      <c r="E52" s="42" t="s">
        <v>167</v>
      </c>
      <c r="F52" s="9" t="s">
        <v>168</v>
      </c>
      <c r="G52" s="74">
        <v>12</v>
      </c>
      <c r="H52" s="62"/>
      <c r="I52" s="50">
        <f t="shared" si="6"/>
        <v>0</v>
      </c>
      <c r="M52" s="33">
        <f t="shared" si="5"/>
        <v>0</v>
      </c>
      <c r="N52" s="33">
        <f t="shared" si="3"/>
        <v>2361.6</v>
      </c>
      <c r="O52" s="50">
        <v>2361.6</v>
      </c>
      <c r="P52">
        <v>393.6</v>
      </c>
    </row>
    <row r="53" spans="3:16" ht="25.5">
      <c r="C53" s="41" t="s">
        <v>169</v>
      </c>
      <c r="D53" s="42" t="s">
        <v>98</v>
      </c>
      <c r="E53" s="42" t="s">
        <v>99</v>
      </c>
      <c r="F53" s="9" t="s">
        <v>79</v>
      </c>
      <c r="G53" s="74">
        <v>853.5</v>
      </c>
      <c r="H53" s="62"/>
      <c r="I53" s="50">
        <f t="shared" si="6"/>
        <v>0</v>
      </c>
      <c r="M53" s="33">
        <f t="shared" si="5"/>
        <v>0</v>
      </c>
      <c r="N53" s="33">
        <f t="shared" si="3"/>
        <v>938.9</v>
      </c>
      <c r="O53" s="50">
        <v>938.9</v>
      </c>
      <c r="P53">
        <v>1.1</v>
      </c>
    </row>
    <row r="54" spans="3:16" ht="38.25">
      <c r="C54" s="41" t="s">
        <v>171</v>
      </c>
      <c r="D54" s="42" t="s">
        <v>126</v>
      </c>
      <c r="E54" s="42" t="s">
        <v>127</v>
      </c>
      <c r="F54" s="9" t="s">
        <v>79</v>
      </c>
      <c r="G54" s="74">
        <v>853.5</v>
      </c>
      <c r="H54" s="62"/>
      <c r="I54" s="50">
        <f t="shared" si="6"/>
        <v>0</v>
      </c>
      <c r="M54" s="33">
        <f t="shared" si="5"/>
        <v>0</v>
      </c>
      <c r="N54" s="33">
        <f t="shared" si="3"/>
        <v>4950.3</v>
      </c>
      <c r="O54" s="50">
        <v>4950.3</v>
      </c>
      <c r="P54">
        <v>5.8</v>
      </c>
    </row>
    <row r="55" spans="3:16" ht="51">
      <c r="C55" s="41" t="s">
        <v>172</v>
      </c>
      <c r="D55" s="42" t="s">
        <v>173</v>
      </c>
      <c r="E55" s="42" t="s">
        <v>174</v>
      </c>
      <c r="F55" s="9" t="s">
        <v>79</v>
      </c>
      <c r="G55" s="74">
        <v>853.5</v>
      </c>
      <c r="H55" s="62"/>
      <c r="I55" s="50">
        <f t="shared" si="6"/>
        <v>0</v>
      </c>
      <c r="M55" s="33">
        <f t="shared" si="5"/>
        <v>0</v>
      </c>
      <c r="N55" s="33">
        <f t="shared" si="3"/>
        <v>2389.8</v>
      </c>
      <c r="O55" s="50">
        <v>2389.8</v>
      </c>
      <c r="P55">
        <v>2.8</v>
      </c>
    </row>
    <row r="56" spans="3:16" ht="25.5">
      <c r="C56" s="41" t="s">
        <v>175</v>
      </c>
      <c r="D56" s="42" t="s">
        <v>130</v>
      </c>
      <c r="E56" s="42" t="s">
        <v>176</v>
      </c>
      <c r="F56" s="9" t="s">
        <v>79</v>
      </c>
      <c r="G56" s="74">
        <v>853.5</v>
      </c>
      <c r="H56" s="62"/>
      <c r="I56" s="50">
        <f t="shared" si="6"/>
        <v>0</v>
      </c>
      <c r="M56" s="33">
        <f t="shared" si="5"/>
        <v>0</v>
      </c>
      <c r="N56" s="33">
        <f t="shared" si="3"/>
        <v>20228</v>
      </c>
      <c r="O56" s="50">
        <v>20228</v>
      </c>
      <c r="P56">
        <v>23.7</v>
      </c>
    </row>
    <row r="57" spans="3:16" ht="38.25">
      <c r="C57" s="41" t="s">
        <v>177</v>
      </c>
      <c r="D57" s="42" t="s">
        <v>178</v>
      </c>
      <c r="E57" s="42" t="s">
        <v>179</v>
      </c>
      <c r="F57" s="9" t="s">
        <v>79</v>
      </c>
      <c r="G57" s="74">
        <v>853.5</v>
      </c>
      <c r="H57" s="62"/>
      <c r="I57" s="50">
        <f t="shared" si="6"/>
        <v>0</v>
      </c>
      <c r="M57" s="33">
        <f t="shared" si="5"/>
        <v>0</v>
      </c>
      <c r="N57" s="33">
        <f t="shared" si="3"/>
        <v>6145.2</v>
      </c>
      <c r="O57" s="50">
        <v>6145.2</v>
      </c>
      <c r="P57">
        <v>7.2</v>
      </c>
    </row>
    <row r="58" spans="3:16" ht="25.5">
      <c r="C58" s="41" t="s">
        <v>180</v>
      </c>
      <c r="D58" s="42" t="s">
        <v>134</v>
      </c>
      <c r="E58" s="42" t="s">
        <v>135</v>
      </c>
      <c r="F58" s="9" t="s">
        <v>79</v>
      </c>
      <c r="G58" s="74">
        <v>853.5</v>
      </c>
      <c r="H58" s="62"/>
      <c r="I58" s="50">
        <f t="shared" si="6"/>
        <v>0</v>
      </c>
      <c r="M58" s="33">
        <f t="shared" si="5"/>
        <v>0</v>
      </c>
      <c r="N58" s="33">
        <f t="shared" si="3"/>
        <v>8620.4</v>
      </c>
      <c r="O58" s="50">
        <v>8620.4</v>
      </c>
      <c r="P58">
        <v>10.1</v>
      </c>
    </row>
    <row r="59" spans="3:16" ht="25.5">
      <c r="C59" s="41" t="s">
        <v>182</v>
      </c>
      <c r="D59" s="42" t="s">
        <v>138</v>
      </c>
      <c r="E59" s="42" t="s">
        <v>183</v>
      </c>
      <c r="F59" s="9" t="s">
        <v>79</v>
      </c>
      <c r="G59" s="74">
        <v>853.5</v>
      </c>
      <c r="H59" s="62"/>
      <c r="I59" s="50">
        <f t="shared" si="6"/>
        <v>0</v>
      </c>
      <c r="M59" s="33">
        <f t="shared" si="5"/>
        <v>0</v>
      </c>
      <c r="N59" s="33">
        <f t="shared" si="3"/>
        <v>50100.5</v>
      </c>
      <c r="O59" s="50">
        <v>50100.5</v>
      </c>
      <c r="P59">
        <v>58.7</v>
      </c>
    </row>
    <row r="60" spans="3:16" ht="38.25">
      <c r="C60" s="41" t="s">
        <v>184</v>
      </c>
      <c r="D60" s="42" t="s">
        <v>185</v>
      </c>
      <c r="E60" s="42" t="s">
        <v>186</v>
      </c>
      <c r="F60" s="9" t="s">
        <v>79</v>
      </c>
      <c r="G60" s="74">
        <v>266.5</v>
      </c>
      <c r="H60" s="62"/>
      <c r="I60" s="50">
        <f t="shared" si="6"/>
        <v>0</v>
      </c>
      <c r="M60" s="33">
        <f t="shared" si="5"/>
        <v>0</v>
      </c>
      <c r="N60" s="33">
        <f t="shared" si="3"/>
        <v>5569.9</v>
      </c>
      <c r="O60" s="50">
        <v>5569.9</v>
      </c>
      <c r="P60">
        <v>20.9</v>
      </c>
    </row>
    <row r="61" spans="3:15" ht="12.75">
      <c r="C61" s="51"/>
      <c r="D61" s="52"/>
      <c r="E61" s="43" t="s">
        <v>511</v>
      </c>
      <c r="F61" s="46"/>
      <c r="G61" s="73"/>
      <c r="H61" s="67"/>
      <c r="I61" s="50">
        <f>SUM(I47:I60)</f>
        <v>0</v>
      </c>
      <c r="K61" s="33">
        <f>I61</f>
        <v>0</v>
      </c>
      <c r="N61" s="33"/>
      <c r="O61" s="50">
        <v>122403.1</v>
      </c>
    </row>
    <row r="62" spans="3:15" ht="25.5">
      <c r="C62" s="17" t="s">
        <v>190</v>
      </c>
      <c r="D62" s="48" t="s">
        <v>86</v>
      </c>
      <c r="E62" s="49" t="s">
        <v>191</v>
      </c>
      <c r="F62" s="46"/>
      <c r="G62" s="73"/>
      <c r="H62" s="66"/>
      <c r="I62" s="44"/>
      <c r="M62" s="33">
        <f t="shared" si="5"/>
        <v>0</v>
      </c>
      <c r="N62" s="33">
        <f t="shared" si="3"/>
        <v>0</v>
      </c>
      <c r="O62" s="44"/>
    </row>
    <row r="63" spans="3:16" ht="25.5">
      <c r="C63" s="41" t="s">
        <v>192</v>
      </c>
      <c r="D63" s="42" t="s">
        <v>193</v>
      </c>
      <c r="E63" s="42" t="s">
        <v>194</v>
      </c>
      <c r="F63" s="9" t="s">
        <v>112</v>
      </c>
      <c r="G63" s="74">
        <v>2335.4</v>
      </c>
      <c r="H63" s="62"/>
      <c r="I63" s="50">
        <f>H63*G63</f>
        <v>0</v>
      </c>
      <c r="M63" s="33">
        <f t="shared" si="5"/>
        <v>0</v>
      </c>
      <c r="N63" s="33">
        <f t="shared" si="3"/>
        <v>18683.2</v>
      </c>
      <c r="O63" s="50">
        <v>18683.2</v>
      </c>
      <c r="P63">
        <v>8</v>
      </c>
    </row>
    <row r="64" spans="3:16" ht="38.25">
      <c r="C64" s="41" t="s">
        <v>197</v>
      </c>
      <c r="D64" s="42" t="s">
        <v>89</v>
      </c>
      <c r="E64" s="42" t="s">
        <v>90</v>
      </c>
      <c r="F64" s="9" t="s">
        <v>91</v>
      </c>
      <c r="G64" s="74">
        <v>1411.92</v>
      </c>
      <c r="H64" s="62"/>
      <c r="I64" s="50">
        <f aca="true" t="shared" si="7" ref="I64:I72">H64*G64</f>
        <v>0</v>
      </c>
      <c r="M64" s="33">
        <f t="shared" si="5"/>
        <v>0</v>
      </c>
      <c r="N64" s="33">
        <f t="shared" si="3"/>
        <v>38827.8</v>
      </c>
      <c r="O64" s="50">
        <v>38827.8</v>
      </c>
      <c r="P64">
        <v>27.5</v>
      </c>
    </row>
    <row r="65" spans="3:16" ht="25.5">
      <c r="C65" s="41" t="s">
        <v>214</v>
      </c>
      <c r="D65" s="42" t="s">
        <v>98</v>
      </c>
      <c r="E65" s="42" t="s">
        <v>99</v>
      </c>
      <c r="F65" s="9" t="s">
        <v>79</v>
      </c>
      <c r="G65" s="74">
        <v>2254.4</v>
      </c>
      <c r="H65" s="62"/>
      <c r="I65" s="50">
        <f t="shared" si="7"/>
        <v>0</v>
      </c>
      <c r="M65" s="33">
        <f t="shared" si="5"/>
        <v>0</v>
      </c>
      <c r="N65" s="33">
        <f t="shared" si="3"/>
        <v>2479.8</v>
      </c>
      <c r="O65" s="50">
        <v>2479.8</v>
      </c>
      <c r="P65">
        <v>1.1</v>
      </c>
    </row>
    <row r="66" spans="3:16" ht="38.25">
      <c r="C66" s="41" t="s">
        <v>223</v>
      </c>
      <c r="D66" s="42" t="s">
        <v>126</v>
      </c>
      <c r="E66" s="42" t="s">
        <v>127</v>
      </c>
      <c r="F66" s="9" t="s">
        <v>79</v>
      </c>
      <c r="G66" s="74">
        <v>2254.4</v>
      </c>
      <c r="H66" s="62"/>
      <c r="I66" s="50">
        <f t="shared" si="7"/>
        <v>0</v>
      </c>
      <c r="M66" s="33">
        <f t="shared" si="5"/>
        <v>0</v>
      </c>
      <c r="N66" s="33">
        <f t="shared" si="3"/>
        <v>13075.5</v>
      </c>
      <c r="O66" s="50">
        <v>13075.5</v>
      </c>
      <c r="P66">
        <v>5.8</v>
      </c>
    </row>
    <row r="67" spans="3:16" ht="51">
      <c r="C67" s="41" t="s">
        <v>225</v>
      </c>
      <c r="D67" s="42" t="s">
        <v>173</v>
      </c>
      <c r="E67" s="42" t="s">
        <v>226</v>
      </c>
      <c r="F67" s="9" t="s">
        <v>79</v>
      </c>
      <c r="G67" s="74">
        <v>2254.4</v>
      </c>
      <c r="H67" s="62"/>
      <c r="I67" s="50">
        <f t="shared" si="7"/>
        <v>0</v>
      </c>
      <c r="M67" s="33">
        <f t="shared" si="5"/>
        <v>0</v>
      </c>
      <c r="N67" s="33">
        <f t="shared" si="3"/>
        <v>6312.3</v>
      </c>
      <c r="O67" s="50">
        <v>6312.3</v>
      </c>
      <c r="P67">
        <v>2.8</v>
      </c>
    </row>
    <row r="68" spans="3:16" ht="38.25">
      <c r="C68" s="41" t="s">
        <v>227</v>
      </c>
      <c r="D68" s="42" t="s">
        <v>228</v>
      </c>
      <c r="E68" s="42" t="s">
        <v>229</v>
      </c>
      <c r="F68" s="9" t="s">
        <v>79</v>
      </c>
      <c r="G68" s="74">
        <v>2254.4</v>
      </c>
      <c r="H68" s="62"/>
      <c r="I68" s="50">
        <f t="shared" si="7"/>
        <v>0</v>
      </c>
      <c r="M68" s="33">
        <f t="shared" si="5"/>
        <v>0</v>
      </c>
      <c r="N68" s="33">
        <f t="shared" si="3"/>
        <v>41030.1</v>
      </c>
      <c r="O68" s="50">
        <v>41030.1</v>
      </c>
      <c r="P68">
        <v>18.2</v>
      </c>
    </row>
    <row r="69" spans="3:16" ht="25.5">
      <c r="C69" s="41" t="s">
        <v>230</v>
      </c>
      <c r="D69" s="42" t="s">
        <v>130</v>
      </c>
      <c r="E69" s="42" t="s">
        <v>176</v>
      </c>
      <c r="F69" s="9" t="s">
        <v>79</v>
      </c>
      <c r="G69" s="74">
        <v>2254.4</v>
      </c>
      <c r="H69" s="62"/>
      <c r="I69" s="50">
        <f t="shared" si="7"/>
        <v>0</v>
      </c>
      <c r="M69" s="33">
        <f t="shared" si="5"/>
        <v>0</v>
      </c>
      <c r="N69" s="33">
        <f t="shared" si="3"/>
        <v>53429.3</v>
      </c>
      <c r="O69" s="50">
        <v>53429.3</v>
      </c>
      <c r="P69">
        <v>23.7</v>
      </c>
    </row>
    <row r="70" spans="3:16" ht="38.25">
      <c r="C70" s="41" t="s">
        <v>231</v>
      </c>
      <c r="D70" s="42" t="s">
        <v>178</v>
      </c>
      <c r="E70" s="42" t="s">
        <v>232</v>
      </c>
      <c r="F70" s="9" t="s">
        <v>79</v>
      </c>
      <c r="G70" s="74">
        <v>2254.4</v>
      </c>
      <c r="H70" s="62"/>
      <c r="I70" s="50">
        <f t="shared" si="7"/>
        <v>0</v>
      </c>
      <c r="M70" s="33">
        <f t="shared" si="5"/>
        <v>0</v>
      </c>
      <c r="N70" s="33">
        <f t="shared" si="3"/>
        <v>16231.7</v>
      </c>
      <c r="O70" s="50">
        <v>16231.7</v>
      </c>
      <c r="P70">
        <v>7.2</v>
      </c>
    </row>
    <row r="71" spans="3:16" ht="25.5">
      <c r="C71" s="41" t="s">
        <v>233</v>
      </c>
      <c r="D71" s="42" t="s">
        <v>234</v>
      </c>
      <c r="E71" s="42" t="s">
        <v>235</v>
      </c>
      <c r="F71" s="9" t="s">
        <v>79</v>
      </c>
      <c r="G71" s="74">
        <v>2254.4</v>
      </c>
      <c r="H71" s="62"/>
      <c r="I71" s="50">
        <f t="shared" si="7"/>
        <v>0</v>
      </c>
      <c r="M71" s="33">
        <f t="shared" si="5"/>
        <v>0</v>
      </c>
      <c r="N71" s="33">
        <f t="shared" si="3"/>
        <v>6086.9</v>
      </c>
      <c r="O71" s="50">
        <v>6086.9</v>
      </c>
      <c r="P71">
        <v>2.7</v>
      </c>
    </row>
    <row r="72" spans="3:16" ht="38.25">
      <c r="C72" s="41" t="s">
        <v>236</v>
      </c>
      <c r="D72" s="42" t="s">
        <v>237</v>
      </c>
      <c r="E72" s="42" t="s">
        <v>238</v>
      </c>
      <c r="F72" s="9" t="s">
        <v>239</v>
      </c>
      <c r="G72" s="74">
        <v>376.46</v>
      </c>
      <c r="H72" s="62"/>
      <c r="I72" s="50">
        <f t="shared" si="7"/>
        <v>0</v>
      </c>
      <c r="M72" s="33">
        <f t="shared" si="5"/>
        <v>0</v>
      </c>
      <c r="N72" s="33">
        <f t="shared" si="3"/>
        <v>115272.1</v>
      </c>
      <c r="O72" s="50">
        <v>115272.1</v>
      </c>
      <c r="P72">
        <v>306.2</v>
      </c>
    </row>
    <row r="73" spans="3:15" ht="25.5">
      <c r="C73" s="51"/>
      <c r="D73" s="52"/>
      <c r="E73" s="43" t="s">
        <v>512</v>
      </c>
      <c r="F73" s="46"/>
      <c r="G73" s="73"/>
      <c r="H73" s="67"/>
      <c r="I73" s="50">
        <f>SUM(I63:I72)</f>
        <v>0</v>
      </c>
      <c r="K73" s="33">
        <f>I73</f>
        <v>0</v>
      </c>
      <c r="N73" s="33"/>
      <c r="O73" s="50">
        <v>311428.7</v>
      </c>
    </row>
    <row r="74" spans="3:15" ht="12.75">
      <c r="C74" s="17" t="s">
        <v>246</v>
      </c>
      <c r="D74" s="48"/>
      <c r="E74" s="49" t="s">
        <v>247</v>
      </c>
      <c r="F74" s="46"/>
      <c r="G74" s="73"/>
      <c r="H74" s="66"/>
      <c r="I74" s="44"/>
      <c r="M74" s="33">
        <f t="shared" si="5"/>
        <v>0</v>
      </c>
      <c r="N74" s="33">
        <f t="shared" si="3"/>
        <v>0</v>
      </c>
      <c r="O74" s="44"/>
    </row>
    <row r="75" spans="3:16" ht="25.5">
      <c r="C75" s="41" t="s">
        <v>248</v>
      </c>
      <c r="D75" s="42" t="s">
        <v>234</v>
      </c>
      <c r="E75" s="42" t="s">
        <v>235</v>
      </c>
      <c r="F75" s="9" t="s">
        <v>79</v>
      </c>
      <c r="G75" s="74">
        <v>7815.41</v>
      </c>
      <c r="H75" s="62"/>
      <c r="I75" s="50">
        <f>H75*G75</f>
        <v>0</v>
      </c>
      <c r="M75" s="33">
        <f t="shared" si="5"/>
        <v>0</v>
      </c>
      <c r="N75" s="33">
        <f t="shared" si="3"/>
        <v>21101.6</v>
      </c>
      <c r="O75" s="50">
        <v>21101.6</v>
      </c>
      <c r="P75">
        <v>2.7</v>
      </c>
    </row>
    <row r="76" spans="3:16" ht="76.5">
      <c r="C76" s="41" t="s">
        <v>257</v>
      </c>
      <c r="D76" s="42" t="s">
        <v>258</v>
      </c>
      <c r="E76" s="53" t="s">
        <v>259</v>
      </c>
      <c r="F76" s="9" t="s">
        <v>79</v>
      </c>
      <c r="G76" s="74">
        <v>7747.78</v>
      </c>
      <c r="H76" s="62"/>
      <c r="I76" s="50">
        <f>H76*G76</f>
        <v>0</v>
      </c>
      <c r="M76" s="33">
        <f t="shared" si="5"/>
        <v>0</v>
      </c>
      <c r="N76" s="33">
        <f t="shared" si="3"/>
        <v>363370.9</v>
      </c>
      <c r="O76" s="50">
        <v>363370.9</v>
      </c>
      <c r="P76">
        <v>46.9</v>
      </c>
    </row>
    <row r="77" spans="3:16" ht="25.5">
      <c r="C77" s="41" t="s">
        <v>263</v>
      </c>
      <c r="D77" s="42" t="s">
        <v>234</v>
      </c>
      <c r="E77" s="42" t="s">
        <v>235</v>
      </c>
      <c r="F77" s="9" t="s">
        <v>79</v>
      </c>
      <c r="G77" s="74">
        <v>7747.78</v>
      </c>
      <c r="H77" s="62"/>
      <c r="I77" s="50">
        <f>H77*G77</f>
        <v>0</v>
      </c>
      <c r="M77" s="33">
        <f t="shared" si="5"/>
        <v>0</v>
      </c>
      <c r="N77" s="33">
        <f t="shared" si="3"/>
        <v>20919</v>
      </c>
      <c r="O77" s="50">
        <v>20919</v>
      </c>
      <c r="P77">
        <v>2.7</v>
      </c>
    </row>
    <row r="78" spans="3:16" ht="63.75">
      <c r="C78" s="41" t="s">
        <v>265</v>
      </c>
      <c r="D78" s="42" t="s">
        <v>266</v>
      </c>
      <c r="E78" s="42" t="s">
        <v>267</v>
      </c>
      <c r="F78" s="9" t="s">
        <v>79</v>
      </c>
      <c r="G78" s="74">
        <v>7680.15</v>
      </c>
      <c r="H78" s="62"/>
      <c r="I78" s="50">
        <f>H78*G78</f>
        <v>0</v>
      </c>
      <c r="M78" s="33">
        <f t="shared" si="5"/>
        <v>0</v>
      </c>
      <c r="N78" s="33">
        <f t="shared" si="3"/>
        <v>324102.3</v>
      </c>
      <c r="O78" s="50">
        <v>324102.3</v>
      </c>
      <c r="P78">
        <v>42.2</v>
      </c>
    </row>
    <row r="79" spans="3:15" ht="12.75">
      <c r="C79" s="41"/>
      <c r="D79" s="42"/>
      <c r="E79" s="42" t="s">
        <v>513</v>
      </c>
      <c r="F79" s="9"/>
      <c r="G79" s="74"/>
      <c r="H79" s="62"/>
      <c r="I79" s="50">
        <f>SUM(I75:I78)</f>
        <v>0</v>
      </c>
      <c r="K79" s="33">
        <f>I79</f>
        <v>0</v>
      </c>
      <c r="N79" s="33"/>
      <c r="O79" s="50">
        <v>729493.8</v>
      </c>
    </row>
    <row r="80" spans="3:15" ht="12.75">
      <c r="C80" s="17" t="s">
        <v>271</v>
      </c>
      <c r="D80" s="48"/>
      <c r="E80" s="49" t="s">
        <v>272</v>
      </c>
      <c r="F80" s="46"/>
      <c r="G80" s="73"/>
      <c r="H80" s="66"/>
      <c r="I80" s="44"/>
      <c r="M80" s="33">
        <f t="shared" si="5"/>
        <v>0</v>
      </c>
      <c r="N80" s="33">
        <f t="shared" si="3"/>
        <v>0</v>
      </c>
      <c r="O80" s="44"/>
    </row>
    <row r="81" spans="3:16" ht="38.25">
      <c r="C81" s="41" t="s">
        <v>273</v>
      </c>
      <c r="D81" s="42" t="s">
        <v>143</v>
      </c>
      <c r="E81" s="42" t="s">
        <v>144</v>
      </c>
      <c r="F81" s="9" t="s">
        <v>91</v>
      </c>
      <c r="G81" s="74">
        <v>349.97</v>
      </c>
      <c r="H81" s="62"/>
      <c r="I81" s="50">
        <f>H81*G81</f>
        <v>0</v>
      </c>
      <c r="M81" s="33">
        <f t="shared" si="5"/>
        <v>0</v>
      </c>
      <c r="N81" s="33">
        <f t="shared" si="3"/>
        <v>13158.9</v>
      </c>
      <c r="O81" s="50">
        <v>13158.9</v>
      </c>
      <c r="P81">
        <v>37.6</v>
      </c>
    </row>
    <row r="82" spans="3:16" ht="25.5">
      <c r="C82" s="41" t="s">
        <v>280</v>
      </c>
      <c r="D82" s="42" t="s">
        <v>281</v>
      </c>
      <c r="E82" s="42" t="s">
        <v>282</v>
      </c>
      <c r="F82" s="9" t="s">
        <v>21</v>
      </c>
      <c r="G82" s="74">
        <v>40</v>
      </c>
      <c r="H82" s="62"/>
      <c r="I82" s="50">
        <f aca="true" t="shared" si="8" ref="I82:I97">H82*G82</f>
        <v>0</v>
      </c>
      <c r="M82" s="33">
        <f t="shared" si="5"/>
        <v>0</v>
      </c>
      <c r="N82" s="33">
        <f t="shared" si="3"/>
        <v>5228</v>
      </c>
      <c r="O82" s="50">
        <v>5228</v>
      </c>
      <c r="P82">
        <v>130.7</v>
      </c>
    </row>
    <row r="83" spans="3:16" ht="38.25">
      <c r="C83" s="41" t="s">
        <v>283</v>
      </c>
      <c r="D83" s="42" t="s">
        <v>284</v>
      </c>
      <c r="E83" s="42" t="s">
        <v>285</v>
      </c>
      <c r="F83" s="9" t="s">
        <v>79</v>
      </c>
      <c r="G83" s="74">
        <v>376.2</v>
      </c>
      <c r="H83" s="62"/>
      <c r="I83" s="50">
        <f t="shared" si="8"/>
        <v>0</v>
      </c>
      <c r="M83" s="33">
        <f t="shared" si="5"/>
        <v>0</v>
      </c>
      <c r="N83" s="33">
        <f t="shared" si="3"/>
        <v>5041.1</v>
      </c>
      <c r="O83" s="50">
        <v>5041.1</v>
      </c>
      <c r="P83">
        <v>13.4</v>
      </c>
    </row>
    <row r="84" spans="3:16" ht="25.5">
      <c r="C84" s="41" t="s">
        <v>287</v>
      </c>
      <c r="D84" s="42" t="s">
        <v>288</v>
      </c>
      <c r="E84" s="42" t="s">
        <v>289</v>
      </c>
      <c r="F84" s="9" t="s">
        <v>79</v>
      </c>
      <c r="G84" s="74">
        <v>125.4</v>
      </c>
      <c r="H84" s="62"/>
      <c r="I84" s="50">
        <f t="shared" si="8"/>
        <v>0</v>
      </c>
      <c r="M84" s="33">
        <f t="shared" si="5"/>
        <v>0</v>
      </c>
      <c r="N84" s="33">
        <f t="shared" si="3"/>
        <v>3611.5</v>
      </c>
      <c r="O84" s="50">
        <v>3611.5</v>
      </c>
      <c r="P84">
        <v>28.8</v>
      </c>
    </row>
    <row r="85" spans="3:16" ht="51">
      <c r="C85" s="41" t="s">
        <v>291</v>
      </c>
      <c r="D85" s="42" t="s">
        <v>292</v>
      </c>
      <c r="E85" s="42" t="s">
        <v>293</v>
      </c>
      <c r="F85" s="9" t="s">
        <v>112</v>
      </c>
      <c r="G85" s="74">
        <v>102.5</v>
      </c>
      <c r="H85" s="62"/>
      <c r="I85" s="50">
        <f t="shared" si="8"/>
        <v>0</v>
      </c>
      <c r="M85" s="33">
        <f t="shared" si="5"/>
        <v>0</v>
      </c>
      <c r="N85" s="33">
        <f t="shared" si="3"/>
        <v>61653.8</v>
      </c>
      <c r="O85" s="50">
        <v>61653.8</v>
      </c>
      <c r="P85">
        <v>601.5</v>
      </c>
    </row>
    <row r="86" spans="3:16" ht="25.5">
      <c r="C86" s="41" t="s">
        <v>295</v>
      </c>
      <c r="D86" s="42" t="s">
        <v>296</v>
      </c>
      <c r="E86" s="42" t="s">
        <v>297</v>
      </c>
      <c r="F86" s="9" t="s">
        <v>298</v>
      </c>
      <c r="G86" s="74">
        <v>2</v>
      </c>
      <c r="H86" s="62"/>
      <c r="I86" s="50">
        <f t="shared" si="8"/>
        <v>0</v>
      </c>
      <c r="M86" s="33">
        <f t="shared" si="5"/>
        <v>0</v>
      </c>
      <c r="N86" s="33">
        <f t="shared" si="3"/>
        <v>8080.8</v>
      </c>
      <c r="O86" s="50">
        <v>8080.8</v>
      </c>
      <c r="P86">
        <v>4040.4</v>
      </c>
    </row>
    <row r="87" spans="3:16" ht="38.25">
      <c r="C87" s="41" t="s">
        <v>299</v>
      </c>
      <c r="D87" s="42" t="s">
        <v>300</v>
      </c>
      <c r="E87" s="42" t="s">
        <v>301</v>
      </c>
      <c r="F87" s="9" t="s">
        <v>112</v>
      </c>
      <c r="G87" s="74">
        <v>24</v>
      </c>
      <c r="H87" s="62"/>
      <c r="I87" s="50">
        <f t="shared" si="8"/>
        <v>0</v>
      </c>
      <c r="M87" s="33">
        <f t="shared" si="5"/>
        <v>0</v>
      </c>
      <c r="N87" s="33">
        <f t="shared" si="3"/>
        <v>1572</v>
      </c>
      <c r="O87" s="50">
        <v>1572</v>
      </c>
      <c r="P87">
        <v>65.5</v>
      </c>
    </row>
    <row r="88" spans="3:16" ht="38.25">
      <c r="C88" s="41" t="s">
        <v>303</v>
      </c>
      <c r="D88" s="42" t="s">
        <v>304</v>
      </c>
      <c r="E88" s="42" t="s">
        <v>305</v>
      </c>
      <c r="F88" s="9" t="s">
        <v>112</v>
      </c>
      <c r="G88" s="74">
        <v>24</v>
      </c>
      <c r="H88" s="62"/>
      <c r="I88" s="50">
        <f t="shared" si="8"/>
        <v>0</v>
      </c>
      <c r="M88" s="33">
        <f t="shared" si="5"/>
        <v>0</v>
      </c>
      <c r="N88" s="33">
        <f t="shared" si="3"/>
        <v>23544</v>
      </c>
      <c r="O88" s="50">
        <v>23544</v>
      </c>
      <c r="P88">
        <v>981</v>
      </c>
    </row>
    <row r="89" spans="3:16" ht="25.5">
      <c r="C89" s="41" t="s">
        <v>306</v>
      </c>
      <c r="D89" s="42" t="s">
        <v>307</v>
      </c>
      <c r="E89" s="42" t="s">
        <v>308</v>
      </c>
      <c r="F89" s="9" t="s">
        <v>91</v>
      </c>
      <c r="G89" s="74">
        <v>3</v>
      </c>
      <c r="H89" s="62"/>
      <c r="I89" s="50">
        <f t="shared" si="8"/>
        <v>0</v>
      </c>
      <c r="M89" s="33">
        <f t="shared" si="5"/>
        <v>0</v>
      </c>
      <c r="N89" s="33">
        <f t="shared" si="3"/>
        <v>2526.9</v>
      </c>
      <c r="O89" s="50">
        <v>2526.9</v>
      </c>
      <c r="P89">
        <v>842.3</v>
      </c>
    </row>
    <row r="90" spans="3:16" ht="25.5">
      <c r="C90" s="41" t="s">
        <v>312</v>
      </c>
      <c r="D90" s="42" t="s">
        <v>313</v>
      </c>
      <c r="E90" s="42" t="s">
        <v>314</v>
      </c>
      <c r="F90" s="9" t="s">
        <v>112</v>
      </c>
      <c r="G90" s="74">
        <v>12</v>
      </c>
      <c r="H90" s="62"/>
      <c r="I90" s="50">
        <f t="shared" si="8"/>
        <v>0</v>
      </c>
      <c r="M90" s="33">
        <f t="shared" si="5"/>
        <v>0</v>
      </c>
      <c r="N90" s="33">
        <f t="shared" si="3"/>
        <v>639.6</v>
      </c>
      <c r="O90" s="50">
        <v>639.6</v>
      </c>
      <c r="P90">
        <v>53.3</v>
      </c>
    </row>
    <row r="91" spans="3:16" ht="38.25">
      <c r="C91" s="41" t="s">
        <v>315</v>
      </c>
      <c r="D91" s="42" t="s">
        <v>316</v>
      </c>
      <c r="E91" s="42" t="s">
        <v>317</v>
      </c>
      <c r="F91" s="9" t="s">
        <v>112</v>
      </c>
      <c r="G91" s="74">
        <v>12</v>
      </c>
      <c r="H91" s="62"/>
      <c r="I91" s="50">
        <f t="shared" si="8"/>
        <v>0</v>
      </c>
      <c r="M91" s="33">
        <f t="shared" si="5"/>
        <v>0</v>
      </c>
      <c r="N91" s="33">
        <f t="shared" si="3"/>
        <v>2173.2</v>
      </c>
      <c r="O91" s="50">
        <v>2173.2</v>
      </c>
      <c r="P91">
        <v>181.1</v>
      </c>
    </row>
    <row r="92" spans="3:16" ht="38.25">
      <c r="C92" s="41" t="s">
        <v>318</v>
      </c>
      <c r="D92" s="42" t="s">
        <v>166</v>
      </c>
      <c r="E92" s="42" t="s">
        <v>319</v>
      </c>
      <c r="F92" s="9" t="s">
        <v>168</v>
      </c>
      <c r="G92" s="74">
        <v>1</v>
      </c>
      <c r="H92" s="62"/>
      <c r="I92" s="50">
        <f t="shared" si="8"/>
        <v>0</v>
      </c>
      <c r="M92" s="33">
        <f t="shared" si="5"/>
        <v>0</v>
      </c>
      <c r="N92" s="33">
        <f t="shared" si="3"/>
        <v>393.6</v>
      </c>
      <c r="O92" s="50">
        <v>393.6</v>
      </c>
      <c r="P92">
        <v>393.6</v>
      </c>
    </row>
    <row r="93" spans="3:16" ht="25.5">
      <c r="C93" s="41" t="s">
        <v>320</v>
      </c>
      <c r="D93" s="42" t="s">
        <v>321</v>
      </c>
      <c r="E93" s="42" t="s">
        <v>322</v>
      </c>
      <c r="F93" s="9" t="s">
        <v>91</v>
      </c>
      <c r="G93" s="74">
        <v>125.08</v>
      </c>
      <c r="H93" s="62"/>
      <c r="I93" s="50">
        <f t="shared" si="8"/>
        <v>0</v>
      </c>
      <c r="M93" s="33">
        <f t="shared" si="5"/>
        <v>0</v>
      </c>
      <c r="N93" s="33">
        <f t="shared" si="3"/>
        <v>12382.9</v>
      </c>
      <c r="O93" s="50">
        <v>12382.9</v>
      </c>
      <c r="P93">
        <v>99</v>
      </c>
    </row>
    <row r="94" spans="3:16" ht="38.25">
      <c r="C94" s="41" t="s">
        <v>327</v>
      </c>
      <c r="D94" s="42" t="s">
        <v>328</v>
      </c>
      <c r="E94" s="42" t="s">
        <v>329</v>
      </c>
      <c r="F94" s="9" t="s">
        <v>79</v>
      </c>
      <c r="G94" s="74">
        <v>669.75</v>
      </c>
      <c r="H94" s="62"/>
      <c r="I94" s="50">
        <f t="shared" si="8"/>
        <v>0</v>
      </c>
      <c r="M94" s="33">
        <f t="shared" si="5"/>
        <v>0</v>
      </c>
      <c r="N94" s="33">
        <f t="shared" si="3"/>
        <v>8639.8</v>
      </c>
      <c r="O94" s="50">
        <v>8639.8</v>
      </c>
      <c r="P94">
        <v>12.9</v>
      </c>
    </row>
    <row r="95" spans="3:16" ht="38.25">
      <c r="C95" s="41" t="s">
        <v>332</v>
      </c>
      <c r="D95" s="42" t="s">
        <v>333</v>
      </c>
      <c r="E95" s="42" t="s">
        <v>334</v>
      </c>
      <c r="F95" s="9" t="s">
        <v>91</v>
      </c>
      <c r="G95" s="74">
        <v>124.25</v>
      </c>
      <c r="H95" s="62"/>
      <c r="I95" s="50">
        <f t="shared" si="8"/>
        <v>0</v>
      </c>
      <c r="M95" s="33">
        <f t="shared" si="5"/>
        <v>0</v>
      </c>
      <c r="N95" s="33">
        <f t="shared" si="3"/>
        <v>33858.1</v>
      </c>
      <c r="O95" s="50">
        <v>33858.1</v>
      </c>
      <c r="P95">
        <v>272.5</v>
      </c>
    </row>
    <row r="96" spans="3:16" ht="76.5">
      <c r="C96" s="41" t="s">
        <v>336</v>
      </c>
      <c r="D96" s="42" t="s">
        <v>337</v>
      </c>
      <c r="E96" s="42" t="s">
        <v>338</v>
      </c>
      <c r="F96" s="9" t="s">
        <v>112</v>
      </c>
      <c r="G96" s="74">
        <v>30</v>
      </c>
      <c r="H96" s="62"/>
      <c r="I96" s="50">
        <f t="shared" si="8"/>
        <v>0</v>
      </c>
      <c r="M96" s="33">
        <f t="shared" si="5"/>
        <v>0</v>
      </c>
      <c r="N96" s="33">
        <f t="shared" si="3"/>
        <v>4302</v>
      </c>
      <c r="O96" s="50">
        <v>4302</v>
      </c>
      <c r="P96">
        <v>143.4</v>
      </c>
    </row>
    <row r="97" spans="3:16" ht="38.25">
      <c r="C97" s="41" t="s">
        <v>340</v>
      </c>
      <c r="D97" s="42" t="s">
        <v>341</v>
      </c>
      <c r="E97" s="42" t="s">
        <v>342</v>
      </c>
      <c r="F97" s="9" t="s">
        <v>79</v>
      </c>
      <c r="G97" s="74">
        <v>127.8</v>
      </c>
      <c r="H97" s="62"/>
      <c r="I97" s="50">
        <f t="shared" si="8"/>
        <v>0</v>
      </c>
      <c r="M97" s="33">
        <f t="shared" si="5"/>
        <v>0</v>
      </c>
      <c r="N97" s="33">
        <f t="shared" si="3"/>
        <v>16268.9</v>
      </c>
      <c r="O97" s="50">
        <v>16268.9</v>
      </c>
      <c r="P97">
        <v>127.3</v>
      </c>
    </row>
    <row r="98" spans="3:15" ht="12.75">
      <c r="C98" s="41"/>
      <c r="D98" s="42"/>
      <c r="E98" s="42" t="s">
        <v>514</v>
      </c>
      <c r="F98" s="9"/>
      <c r="G98" s="74"/>
      <c r="H98" s="62"/>
      <c r="I98" s="50">
        <f>SUM(I81:I97)</f>
        <v>0</v>
      </c>
      <c r="K98" s="33">
        <f>I98</f>
        <v>0</v>
      </c>
      <c r="N98" s="33"/>
      <c r="O98" s="50">
        <v>203075.1</v>
      </c>
    </row>
    <row r="99" spans="3:15" ht="12.75">
      <c r="C99" s="17" t="s">
        <v>346</v>
      </c>
      <c r="D99" s="48"/>
      <c r="E99" s="48" t="s">
        <v>347</v>
      </c>
      <c r="F99" s="9"/>
      <c r="G99" s="74"/>
      <c r="H99" s="62"/>
      <c r="I99" s="50"/>
      <c r="M99" s="33">
        <f t="shared" si="5"/>
        <v>0</v>
      </c>
      <c r="N99" s="33">
        <f aca="true" t="shared" si="9" ref="N99:N162">O99-M99</f>
        <v>0</v>
      </c>
      <c r="O99" s="50"/>
    </row>
    <row r="100" spans="3:16" ht="38.25">
      <c r="C100" s="41" t="s">
        <v>348</v>
      </c>
      <c r="D100" s="42" t="s">
        <v>185</v>
      </c>
      <c r="E100" s="42" t="s">
        <v>349</v>
      </c>
      <c r="F100" s="9" t="s">
        <v>79</v>
      </c>
      <c r="G100" s="74">
        <v>936.016</v>
      </c>
      <c r="H100" s="62"/>
      <c r="I100" s="50">
        <f>H100*G100</f>
        <v>0</v>
      </c>
      <c r="M100" s="33">
        <f aca="true" t="shared" si="10" ref="M100:M163">H100*G100</f>
        <v>0</v>
      </c>
      <c r="N100" s="33">
        <f t="shared" si="9"/>
        <v>19562.4</v>
      </c>
      <c r="O100" s="50">
        <v>19562.4</v>
      </c>
      <c r="P100">
        <v>20.9</v>
      </c>
    </row>
    <row r="101" spans="3:15" ht="12.75">
      <c r="C101" s="41"/>
      <c r="D101" s="42"/>
      <c r="E101" s="42" t="s">
        <v>515</v>
      </c>
      <c r="F101" s="9"/>
      <c r="G101" s="74"/>
      <c r="H101" s="62"/>
      <c r="I101" s="50">
        <f>I100</f>
        <v>0</v>
      </c>
      <c r="K101" s="33">
        <f>I101</f>
        <v>0</v>
      </c>
      <c r="N101" s="33"/>
      <c r="O101" s="50">
        <v>19562.4</v>
      </c>
    </row>
    <row r="102" spans="3:15" ht="12.75">
      <c r="C102" s="17" t="s">
        <v>352</v>
      </c>
      <c r="D102" s="48"/>
      <c r="E102" s="48" t="s">
        <v>353</v>
      </c>
      <c r="F102" s="9"/>
      <c r="G102" s="74"/>
      <c r="H102" s="62"/>
      <c r="I102" s="50"/>
      <c r="M102" s="33">
        <f t="shared" si="10"/>
        <v>0</v>
      </c>
      <c r="N102" s="33">
        <f t="shared" si="9"/>
        <v>0</v>
      </c>
      <c r="O102" s="50"/>
    </row>
    <row r="103" spans="3:16" ht="51">
      <c r="C103" s="41" t="s">
        <v>354</v>
      </c>
      <c r="D103" s="42" t="s">
        <v>355</v>
      </c>
      <c r="E103" s="42" t="s">
        <v>356</v>
      </c>
      <c r="F103" s="9" t="s">
        <v>91</v>
      </c>
      <c r="G103" s="74">
        <v>528</v>
      </c>
      <c r="H103" s="62"/>
      <c r="I103" s="50">
        <f>H103*G103</f>
        <v>0</v>
      </c>
      <c r="M103" s="33">
        <f t="shared" si="10"/>
        <v>0</v>
      </c>
      <c r="N103" s="33">
        <f>O103-M103</f>
        <v>12830.4</v>
      </c>
      <c r="O103" s="50">
        <v>12830.4</v>
      </c>
      <c r="P103">
        <v>24.3</v>
      </c>
    </row>
    <row r="104" spans="3:16" ht="25.5">
      <c r="C104" s="41" t="s">
        <v>358</v>
      </c>
      <c r="D104" s="42" t="s">
        <v>359</v>
      </c>
      <c r="E104" s="42" t="s">
        <v>360</v>
      </c>
      <c r="F104" s="9" t="s">
        <v>79</v>
      </c>
      <c r="G104" s="74">
        <v>1161.6</v>
      </c>
      <c r="H104" s="62"/>
      <c r="I104" s="50">
        <f>H104*G104</f>
        <v>0</v>
      </c>
      <c r="M104" s="33">
        <f t="shared" si="10"/>
        <v>0</v>
      </c>
      <c r="N104" s="33">
        <f t="shared" si="9"/>
        <v>2671.7</v>
      </c>
      <c r="O104" s="50">
        <v>2671.7</v>
      </c>
      <c r="P104">
        <v>2.3</v>
      </c>
    </row>
    <row r="105" spans="3:15" ht="12.75">
      <c r="C105" s="51"/>
      <c r="D105" s="52"/>
      <c r="E105" s="43" t="s">
        <v>516</v>
      </c>
      <c r="F105" s="46"/>
      <c r="G105" s="73"/>
      <c r="H105" s="67"/>
      <c r="I105" s="50">
        <f>SUM(I103:I104)</f>
        <v>0</v>
      </c>
      <c r="K105" s="33">
        <f>I105</f>
        <v>0</v>
      </c>
      <c r="N105" s="33"/>
      <c r="O105" s="50">
        <v>15502.1</v>
      </c>
    </row>
    <row r="106" spans="3:15" ht="12.75">
      <c r="C106" s="17" t="s">
        <v>362</v>
      </c>
      <c r="D106" s="48" t="s">
        <v>86</v>
      </c>
      <c r="E106" s="49" t="s">
        <v>363</v>
      </c>
      <c r="F106" s="46"/>
      <c r="G106" s="73"/>
      <c r="H106" s="66"/>
      <c r="I106" s="44"/>
      <c r="M106" s="33">
        <f t="shared" si="10"/>
        <v>0</v>
      </c>
      <c r="N106" s="33">
        <f t="shared" si="9"/>
        <v>0</v>
      </c>
      <c r="O106" s="44"/>
    </row>
    <row r="107" spans="3:15" ht="12.75">
      <c r="C107" s="17" t="s">
        <v>364</v>
      </c>
      <c r="D107" s="48"/>
      <c r="E107" s="49" t="s">
        <v>365</v>
      </c>
      <c r="F107" s="46"/>
      <c r="G107" s="73"/>
      <c r="H107" s="66"/>
      <c r="I107" s="44"/>
      <c r="M107" s="33">
        <f t="shared" si="10"/>
        <v>0</v>
      </c>
      <c r="N107" s="33">
        <f t="shared" si="9"/>
        <v>0</v>
      </c>
      <c r="O107" s="44"/>
    </row>
    <row r="108" spans="3:16" ht="38.25">
      <c r="C108" s="41" t="s">
        <v>366</v>
      </c>
      <c r="D108" s="42" t="s">
        <v>89</v>
      </c>
      <c r="E108" s="42" t="s">
        <v>90</v>
      </c>
      <c r="F108" s="9" t="s">
        <v>91</v>
      </c>
      <c r="G108" s="74">
        <v>9</v>
      </c>
      <c r="H108" s="62"/>
      <c r="I108" s="50">
        <f>H108*G108</f>
        <v>0</v>
      </c>
      <c r="M108" s="33">
        <f t="shared" si="10"/>
        <v>0</v>
      </c>
      <c r="N108" s="33">
        <f t="shared" si="9"/>
        <v>247.5</v>
      </c>
      <c r="O108" s="50">
        <v>247.5</v>
      </c>
      <c r="P108">
        <v>27.5</v>
      </c>
    </row>
    <row r="109" spans="3:16" ht="25.5">
      <c r="C109" s="41" t="s">
        <v>368</v>
      </c>
      <c r="D109" s="42" t="s">
        <v>98</v>
      </c>
      <c r="E109" s="42" t="s">
        <v>99</v>
      </c>
      <c r="F109" s="9" t="s">
        <v>79</v>
      </c>
      <c r="G109" s="74">
        <v>30</v>
      </c>
      <c r="H109" s="62"/>
      <c r="I109" s="50">
        <f aca="true" t="shared" si="11" ref="I109:I117">H109*G109</f>
        <v>0</v>
      </c>
      <c r="M109" s="33">
        <f t="shared" si="10"/>
        <v>0</v>
      </c>
      <c r="N109" s="33">
        <f t="shared" si="9"/>
        <v>33</v>
      </c>
      <c r="O109" s="50">
        <v>33</v>
      </c>
      <c r="P109">
        <v>1.1</v>
      </c>
    </row>
    <row r="110" spans="3:16" ht="25.5">
      <c r="C110" s="41" t="s">
        <v>370</v>
      </c>
      <c r="D110" s="42" t="s">
        <v>102</v>
      </c>
      <c r="E110" s="42" t="s">
        <v>103</v>
      </c>
      <c r="F110" s="9" t="s">
        <v>91</v>
      </c>
      <c r="G110" s="74">
        <v>1.7</v>
      </c>
      <c r="H110" s="62"/>
      <c r="I110" s="50">
        <f t="shared" si="11"/>
        <v>0</v>
      </c>
      <c r="M110" s="33">
        <f t="shared" si="10"/>
        <v>0</v>
      </c>
      <c r="N110" s="33">
        <f t="shared" si="9"/>
        <v>681.5</v>
      </c>
      <c r="O110" s="50">
        <v>681.5</v>
      </c>
      <c r="P110">
        <v>400.9</v>
      </c>
    </row>
    <row r="111" spans="3:16" ht="25.5">
      <c r="C111" s="41" t="s">
        <v>371</v>
      </c>
      <c r="D111" s="42" t="s">
        <v>110</v>
      </c>
      <c r="E111" s="42" t="s">
        <v>111</v>
      </c>
      <c r="F111" s="9" t="s">
        <v>112</v>
      </c>
      <c r="G111" s="74">
        <v>17</v>
      </c>
      <c r="H111" s="62"/>
      <c r="I111" s="50">
        <f t="shared" si="11"/>
        <v>0</v>
      </c>
      <c r="M111" s="33">
        <f t="shared" si="10"/>
        <v>0</v>
      </c>
      <c r="N111" s="33">
        <f t="shared" si="9"/>
        <v>663</v>
      </c>
      <c r="O111" s="50">
        <v>663</v>
      </c>
      <c r="P111">
        <v>39</v>
      </c>
    </row>
    <row r="112" spans="3:16" ht="25.5">
      <c r="C112" s="41" t="s">
        <v>373</v>
      </c>
      <c r="D112" s="42" t="s">
        <v>115</v>
      </c>
      <c r="E112" s="42" t="s">
        <v>116</v>
      </c>
      <c r="F112" s="9" t="s">
        <v>91</v>
      </c>
      <c r="G112" s="74">
        <v>0.68</v>
      </c>
      <c r="H112" s="62"/>
      <c r="I112" s="50">
        <f t="shared" si="11"/>
        <v>0</v>
      </c>
      <c r="M112" s="33">
        <f t="shared" si="10"/>
        <v>0</v>
      </c>
      <c r="N112" s="33">
        <f t="shared" si="9"/>
        <v>281.9</v>
      </c>
      <c r="O112" s="50">
        <v>281.9</v>
      </c>
      <c r="P112">
        <v>414.5</v>
      </c>
    </row>
    <row r="113" spans="3:16" ht="25.5">
      <c r="C113" s="41" t="s">
        <v>375</v>
      </c>
      <c r="D113" s="42" t="s">
        <v>122</v>
      </c>
      <c r="E113" s="42" t="s">
        <v>123</v>
      </c>
      <c r="F113" s="9" t="s">
        <v>112</v>
      </c>
      <c r="G113" s="74">
        <v>17</v>
      </c>
      <c r="H113" s="62"/>
      <c r="I113" s="50">
        <f t="shared" si="11"/>
        <v>0</v>
      </c>
      <c r="M113" s="33">
        <f t="shared" si="10"/>
        <v>0</v>
      </c>
      <c r="N113" s="33">
        <f t="shared" si="9"/>
        <v>377.4</v>
      </c>
      <c r="O113" s="50">
        <v>377.4</v>
      </c>
      <c r="P113">
        <v>22.2</v>
      </c>
    </row>
    <row r="114" spans="3:16" ht="38.25">
      <c r="C114" s="41" t="s">
        <v>377</v>
      </c>
      <c r="D114" s="42" t="s">
        <v>126</v>
      </c>
      <c r="E114" s="42" t="s">
        <v>127</v>
      </c>
      <c r="F114" s="9" t="s">
        <v>79</v>
      </c>
      <c r="G114" s="74">
        <v>30</v>
      </c>
      <c r="H114" s="62"/>
      <c r="I114" s="50">
        <f t="shared" si="11"/>
        <v>0</v>
      </c>
      <c r="M114" s="33">
        <f t="shared" si="10"/>
        <v>0</v>
      </c>
      <c r="N114" s="33">
        <f t="shared" si="9"/>
        <v>174</v>
      </c>
      <c r="O114" s="50">
        <v>174</v>
      </c>
      <c r="P114">
        <v>5.8</v>
      </c>
    </row>
    <row r="115" spans="3:16" ht="25.5">
      <c r="C115" s="41" t="s">
        <v>378</v>
      </c>
      <c r="D115" s="42" t="s">
        <v>130</v>
      </c>
      <c r="E115" s="42" t="s">
        <v>131</v>
      </c>
      <c r="F115" s="9" t="s">
        <v>79</v>
      </c>
      <c r="G115" s="74">
        <v>30</v>
      </c>
      <c r="H115" s="62"/>
      <c r="I115" s="50">
        <f t="shared" si="11"/>
        <v>0</v>
      </c>
      <c r="M115" s="33">
        <f t="shared" si="10"/>
        <v>0</v>
      </c>
      <c r="N115" s="33">
        <f t="shared" si="9"/>
        <v>474</v>
      </c>
      <c r="O115" s="50">
        <v>474</v>
      </c>
      <c r="P115">
        <v>15.8</v>
      </c>
    </row>
    <row r="116" spans="3:16" ht="25.5">
      <c r="C116" s="41" t="s">
        <v>379</v>
      </c>
      <c r="D116" s="42" t="s">
        <v>134</v>
      </c>
      <c r="E116" s="42" t="s">
        <v>135</v>
      </c>
      <c r="F116" s="9" t="s">
        <v>79</v>
      </c>
      <c r="G116" s="74">
        <v>30</v>
      </c>
      <c r="H116" s="62"/>
      <c r="I116" s="50">
        <f t="shared" si="11"/>
        <v>0</v>
      </c>
      <c r="M116" s="33">
        <f t="shared" si="10"/>
        <v>0</v>
      </c>
      <c r="N116" s="33">
        <f t="shared" si="9"/>
        <v>303</v>
      </c>
      <c r="O116" s="50">
        <v>303</v>
      </c>
      <c r="P116">
        <v>10.1</v>
      </c>
    </row>
    <row r="117" spans="3:16" ht="25.5">
      <c r="C117" s="41" t="s">
        <v>381</v>
      </c>
      <c r="D117" s="42" t="s">
        <v>138</v>
      </c>
      <c r="E117" s="42" t="s">
        <v>139</v>
      </c>
      <c r="F117" s="9" t="s">
        <v>79</v>
      </c>
      <c r="G117" s="74">
        <v>30</v>
      </c>
      <c r="H117" s="62"/>
      <c r="I117" s="50">
        <f t="shared" si="11"/>
        <v>0</v>
      </c>
      <c r="M117" s="33">
        <f t="shared" si="10"/>
        <v>0</v>
      </c>
      <c r="N117" s="33">
        <f t="shared" si="9"/>
        <v>1761</v>
      </c>
      <c r="O117" s="50">
        <v>1761</v>
      </c>
      <c r="P117">
        <v>58.7</v>
      </c>
    </row>
    <row r="118" spans="3:15" ht="12.75">
      <c r="C118" s="51"/>
      <c r="D118" s="52"/>
      <c r="E118" s="43" t="s">
        <v>517</v>
      </c>
      <c r="F118" s="46"/>
      <c r="G118" s="73"/>
      <c r="H118" s="67"/>
      <c r="I118" s="50">
        <f>SUM(I108:I117)</f>
        <v>0</v>
      </c>
      <c r="J118" s="33">
        <f>I118</f>
        <v>0</v>
      </c>
      <c r="K118" s="33"/>
      <c r="N118" s="33"/>
      <c r="O118" s="50">
        <v>4996.3</v>
      </c>
    </row>
    <row r="119" spans="3:15" ht="12.75">
      <c r="C119" s="17" t="s">
        <v>382</v>
      </c>
      <c r="D119" s="48"/>
      <c r="E119" s="49" t="s">
        <v>383</v>
      </c>
      <c r="F119" s="46"/>
      <c r="G119" s="73"/>
      <c r="H119" s="66"/>
      <c r="I119" s="44"/>
      <c r="M119" s="33">
        <f t="shared" si="10"/>
        <v>0</v>
      </c>
      <c r="N119" s="33">
        <f t="shared" si="9"/>
        <v>0</v>
      </c>
      <c r="O119" s="44"/>
    </row>
    <row r="120" spans="3:16" ht="25.5">
      <c r="C120" s="41" t="s">
        <v>384</v>
      </c>
      <c r="D120" s="42" t="s">
        <v>385</v>
      </c>
      <c r="E120" s="42" t="s">
        <v>386</v>
      </c>
      <c r="F120" s="9" t="s">
        <v>79</v>
      </c>
      <c r="G120" s="74">
        <v>12.54</v>
      </c>
      <c r="H120" s="62"/>
      <c r="I120" s="50">
        <f>H120*G120</f>
        <v>0</v>
      </c>
      <c r="M120" s="33">
        <f t="shared" si="10"/>
        <v>0</v>
      </c>
      <c r="N120" s="33">
        <f t="shared" si="9"/>
        <v>247</v>
      </c>
      <c r="O120" s="50">
        <v>247</v>
      </c>
      <c r="P120">
        <v>19.7</v>
      </c>
    </row>
    <row r="121" spans="3:16" ht="38.25">
      <c r="C121" s="41" t="s">
        <v>391</v>
      </c>
      <c r="D121" s="42" t="s">
        <v>392</v>
      </c>
      <c r="E121" s="42" t="s">
        <v>393</v>
      </c>
      <c r="F121" s="9" t="s">
        <v>79</v>
      </c>
      <c r="G121" s="74">
        <v>45</v>
      </c>
      <c r="H121" s="62"/>
      <c r="I121" s="50">
        <f>H121*G121</f>
        <v>0</v>
      </c>
      <c r="M121" s="33">
        <f t="shared" si="10"/>
        <v>0</v>
      </c>
      <c r="N121" s="33">
        <f t="shared" si="9"/>
        <v>927</v>
      </c>
      <c r="O121" s="50">
        <v>927</v>
      </c>
      <c r="P121">
        <v>20.6</v>
      </c>
    </row>
    <row r="122" spans="3:16" ht="38.25">
      <c r="C122" s="41" t="s">
        <v>395</v>
      </c>
      <c r="D122" s="42" t="s">
        <v>396</v>
      </c>
      <c r="E122" s="42" t="s">
        <v>397</v>
      </c>
      <c r="F122" s="9" t="s">
        <v>79</v>
      </c>
      <c r="G122" s="74">
        <v>27</v>
      </c>
      <c r="H122" s="62"/>
      <c r="I122" s="50">
        <f>H122*G122</f>
        <v>0</v>
      </c>
      <c r="M122" s="33">
        <f t="shared" si="10"/>
        <v>0</v>
      </c>
      <c r="N122" s="33">
        <f t="shared" si="9"/>
        <v>399.6</v>
      </c>
      <c r="O122" s="50">
        <v>399.6</v>
      </c>
      <c r="P122">
        <v>14.8</v>
      </c>
    </row>
    <row r="123" spans="3:16" ht="38.25">
      <c r="C123" s="41" t="s">
        <v>399</v>
      </c>
      <c r="D123" s="42" t="s">
        <v>400</v>
      </c>
      <c r="E123" s="42" t="s">
        <v>401</v>
      </c>
      <c r="F123" s="9" t="s">
        <v>79</v>
      </c>
      <c r="G123" s="74">
        <v>6.72</v>
      </c>
      <c r="H123" s="62"/>
      <c r="I123" s="50">
        <f>H123*G123</f>
        <v>0</v>
      </c>
      <c r="M123" s="33">
        <f t="shared" si="10"/>
        <v>0</v>
      </c>
      <c r="N123" s="33">
        <f t="shared" si="9"/>
        <v>137.8</v>
      </c>
      <c r="O123" s="50">
        <v>137.8</v>
      </c>
      <c r="P123">
        <v>20.5</v>
      </c>
    </row>
    <row r="124" spans="3:15" ht="12.75">
      <c r="C124" s="51"/>
      <c r="D124" s="52"/>
      <c r="E124" s="43" t="s">
        <v>518</v>
      </c>
      <c r="F124" s="46"/>
      <c r="G124" s="73"/>
      <c r="H124" s="67"/>
      <c r="I124" s="50">
        <f>SUM(I120:I123)</f>
        <v>0</v>
      </c>
      <c r="J124" s="33">
        <f>I124</f>
        <v>0</v>
      </c>
      <c r="K124" s="33"/>
      <c r="N124" s="33"/>
      <c r="O124" s="50">
        <v>1711.4</v>
      </c>
    </row>
    <row r="125" spans="3:15" ht="12.75">
      <c r="C125" s="17" t="s">
        <v>403</v>
      </c>
      <c r="D125" s="48"/>
      <c r="E125" s="49" t="s">
        <v>404</v>
      </c>
      <c r="F125" s="46"/>
      <c r="G125" s="73"/>
      <c r="H125" s="66"/>
      <c r="I125" s="44"/>
      <c r="M125" s="33">
        <f t="shared" si="10"/>
        <v>0</v>
      </c>
      <c r="N125" s="33">
        <f t="shared" si="9"/>
        <v>0</v>
      </c>
      <c r="O125" s="44"/>
    </row>
    <row r="126" spans="3:16" ht="25.5">
      <c r="C126" s="41" t="s">
        <v>405</v>
      </c>
      <c r="D126" s="42" t="s">
        <v>406</v>
      </c>
      <c r="E126" s="42" t="s">
        <v>407</v>
      </c>
      <c r="F126" s="9" t="s">
        <v>21</v>
      </c>
      <c r="G126" s="74">
        <v>4</v>
      </c>
      <c r="H126" s="62"/>
      <c r="I126" s="50">
        <f>H126*G126</f>
        <v>0</v>
      </c>
      <c r="M126" s="33">
        <f t="shared" si="10"/>
        <v>0</v>
      </c>
      <c r="N126" s="33">
        <f t="shared" si="9"/>
        <v>927.2</v>
      </c>
      <c r="O126" s="50">
        <v>927.2</v>
      </c>
      <c r="P126">
        <v>231.8</v>
      </c>
    </row>
    <row r="127" spans="3:16" ht="38.25">
      <c r="C127" s="41" t="s">
        <v>408</v>
      </c>
      <c r="D127" s="42" t="s">
        <v>409</v>
      </c>
      <c r="E127" s="42" t="s">
        <v>410</v>
      </c>
      <c r="F127" s="9" t="s">
        <v>21</v>
      </c>
      <c r="G127" s="74">
        <v>4</v>
      </c>
      <c r="H127" s="62"/>
      <c r="I127" s="50">
        <f>H127*G127</f>
        <v>0</v>
      </c>
      <c r="M127" s="33">
        <f t="shared" si="10"/>
        <v>0</v>
      </c>
      <c r="N127" s="33">
        <f t="shared" si="9"/>
        <v>764</v>
      </c>
      <c r="O127" s="50">
        <v>764</v>
      </c>
      <c r="P127">
        <v>191</v>
      </c>
    </row>
    <row r="128" spans="3:15" ht="12.75">
      <c r="C128" s="51"/>
      <c r="D128" s="52"/>
      <c r="E128" s="43" t="s">
        <v>519</v>
      </c>
      <c r="F128" s="46"/>
      <c r="G128" s="73"/>
      <c r="H128" s="67"/>
      <c r="I128" s="50">
        <f>SUM(I126:I127)</f>
        <v>0</v>
      </c>
      <c r="J128" s="33">
        <f>I128</f>
        <v>0</v>
      </c>
      <c r="K128" s="33"/>
      <c r="N128" s="33"/>
      <c r="O128" s="50">
        <v>1691.2</v>
      </c>
    </row>
    <row r="129" spans="3:15" ht="12.75">
      <c r="C129" s="17" t="s">
        <v>411</v>
      </c>
      <c r="D129" s="48"/>
      <c r="E129" s="49" t="s">
        <v>412</v>
      </c>
      <c r="F129" s="46"/>
      <c r="G129" s="73"/>
      <c r="H129" s="66"/>
      <c r="I129" s="44"/>
      <c r="J129" s="33"/>
      <c r="K129" s="33"/>
      <c r="M129" s="33">
        <f t="shared" si="10"/>
        <v>0</v>
      </c>
      <c r="N129" s="33">
        <f t="shared" si="9"/>
        <v>0</v>
      </c>
      <c r="O129" s="44"/>
    </row>
    <row r="130" spans="3:16" ht="25.5">
      <c r="C130" s="41" t="s">
        <v>413</v>
      </c>
      <c r="D130" s="42" t="s">
        <v>414</v>
      </c>
      <c r="E130" s="42" t="s">
        <v>415</v>
      </c>
      <c r="F130" s="9" t="s">
        <v>112</v>
      </c>
      <c r="G130" s="74">
        <v>56</v>
      </c>
      <c r="H130" s="62"/>
      <c r="I130" s="50">
        <f>H130*G130</f>
        <v>0</v>
      </c>
      <c r="M130" s="33">
        <f t="shared" si="10"/>
        <v>0</v>
      </c>
      <c r="N130" s="33">
        <f>O130-M130</f>
        <v>13406.4</v>
      </c>
      <c r="O130" s="50">
        <v>13406.4</v>
      </c>
      <c r="P130">
        <v>239.4</v>
      </c>
    </row>
    <row r="131" spans="3:16" ht="38.25">
      <c r="C131" s="41" t="s">
        <v>417</v>
      </c>
      <c r="D131" s="42" t="s">
        <v>418</v>
      </c>
      <c r="E131" s="42" t="s">
        <v>419</v>
      </c>
      <c r="F131" s="9" t="s">
        <v>112</v>
      </c>
      <c r="G131" s="74">
        <v>24.3</v>
      </c>
      <c r="H131" s="62"/>
      <c r="I131" s="50">
        <f>H131*G131</f>
        <v>0</v>
      </c>
      <c r="M131" s="33">
        <f t="shared" si="10"/>
        <v>0</v>
      </c>
      <c r="N131" s="33">
        <f>O131-M131</f>
        <v>6782.1</v>
      </c>
      <c r="O131" s="50">
        <v>6782.1</v>
      </c>
      <c r="P131">
        <v>279.1</v>
      </c>
    </row>
    <row r="132" spans="3:15" ht="12.75">
      <c r="C132" s="51"/>
      <c r="D132" s="52"/>
      <c r="E132" s="43" t="s">
        <v>520</v>
      </c>
      <c r="F132" s="46"/>
      <c r="G132" s="73"/>
      <c r="H132" s="67"/>
      <c r="I132" s="50">
        <f>SUM(I130:I131)</f>
        <v>0</v>
      </c>
      <c r="J132" s="33">
        <f>I132</f>
        <v>0</v>
      </c>
      <c r="K132" s="33"/>
      <c r="N132" s="33"/>
      <c r="O132" s="50">
        <v>20188.5</v>
      </c>
    </row>
    <row r="133" spans="3:15" ht="25.5">
      <c r="C133" s="51"/>
      <c r="D133" s="52"/>
      <c r="E133" s="43" t="s">
        <v>521</v>
      </c>
      <c r="F133" s="46"/>
      <c r="G133" s="73"/>
      <c r="H133" s="67"/>
      <c r="I133" s="50">
        <f>I132+I128+I124+I118</f>
        <v>0</v>
      </c>
      <c r="J133" s="33"/>
      <c r="K133" s="33">
        <f>SUM(J116:J132)</f>
        <v>0</v>
      </c>
      <c r="N133" s="33"/>
      <c r="O133" s="50">
        <v>28587.4</v>
      </c>
    </row>
    <row r="134" spans="3:15" ht="12.75">
      <c r="C134" s="17" t="s">
        <v>420</v>
      </c>
      <c r="D134" s="48"/>
      <c r="E134" s="49" t="s">
        <v>421</v>
      </c>
      <c r="F134" s="46"/>
      <c r="G134" s="73"/>
      <c r="H134" s="66"/>
      <c r="I134" s="44"/>
      <c r="M134" s="33">
        <f t="shared" si="10"/>
        <v>0</v>
      </c>
      <c r="N134" s="33">
        <f t="shared" si="9"/>
        <v>0</v>
      </c>
      <c r="O134" s="44"/>
    </row>
    <row r="135" spans="3:16" ht="38.25">
      <c r="C135" s="41" t="s">
        <v>422</v>
      </c>
      <c r="D135" s="42" t="s">
        <v>507</v>
      </c>
      <c r="E135" s="42" t="s">
        <v>423</v>
      </c>
      <c r="F135" s="9" t="s">
        <v>84</v>
      </c>
      <c r="G135" s="74">
        <v>1</v>
      </c>
      <c r="H135" s="62"/>
      <c r="I135" s="50">
        <f>H135*G135</f>
        <v>0</v>
      </c>
      <c r="M135" s="33">
        <f>H135*G135</f>
        <v>0</v>
      </c>
      <c r="N135" s="33">
        <f>O135-M135</f>
        <v>1500</v>
      </c>
      <c r="O135" s="50">
        <v>1500</v>
      </c>
      <c r="P135">
        <v>1500</v>
      </c>
    </row>
    <row r="136" spans="3:15" ht="12.75">
      <c r="C136" s="51"/>
      <c r="D136" s="52"/>
      <c r="E136" s="43" t="s">
        <v>522</v>
      </c>
      <c r="F136" s="46"/>
      <c r="G136" s="73"/>
      <c r="H136" s="67"/>
      <c r="I136" s="50">
        <f>SUM(I135)</f>
        <v>0</v>
      </c>
      <c r="K136" s="33">
        <f>I136</f>
        <v>0</v>
      </c>
      <c r="N136" s="33"/>
      <c r="O136" s="50">
        <v>1500</v>
      </c>
    </row>
    <row r="137" spans="3:16" ht="25.5">
      <c r="C137" s="51"/>
      <c r="D137" s="52"/>
      <c r="E137" s="43" t="s">
        <v>523</v>
      </c>
      <c r="F137" s="46"/>
      <c r="G137" s="73"/>
      <c r="H137" s="67"/>
      <c r="I137" s="56">
        <f>L137</f>
        <v>0</v>
      </c>
      <c r="L137" s="79">
        <f>SUM(K9:K136)</f>
        <v>0</v>
      </c>
      <c r="M137" s="79"/>
      <c r="N137" s="79">
        <f>SUM(N12:N136)</f>
        <v>1809837.5</v>
      </c>
      <c r="O137" s="80">
        <v>1800770.2</v>
      </c>
      <c r="P137" s="81"/>
    </row>
    <row r="138" spans="3:15" ht="25.5">
      <c r="C138" s="17">
        <v>2</v>
      </c>
      <c r="D138" s="48"/>
      <c r="E138" s="49" t="s">
        <v>424</v>
      </c>
      <c r="F138" s="46"/>
      <c r="G138" s="73"/>
      <c r="H138" s="66"/>
      <c r="I138" s="44"/>
      <c r="M138" s="33">
        <f t="shared" si="10"/>
        <v>0</v>
      </c>
      <c r="N138" s="33">
        <f t="shared" si="9"/>
        <v>0</v>
      </c>
      <c r="O138" s="44"/>
    </row>
    <row r="139" spans="3:15" ht="12.75">
      <c r="C139" s="17" t="s">
        <v>425</v>
      </c>
      <c r="D139" s="48"/>
      <c r="E139" s="49" t="s">
        <v>426</v>
      </c>
      <c r="F139" s="46"/>
      <c r="G139" s="73"/>
      <c r="H139" s="66"/>
      <c r="I139" s="44"/>
      <c r="M139" s="33">
        <f t="shared" si="10"/>
        <v>0</v>
      </c>
      <c r="N139" s="33">
        <f t="shared" si="9"/>
        <v>0</v>
      </c>
      <c r="O139" s="44"/>
    </row>
    <row r="140" spans="3:16" ht="51">
      <c r="C140" s="41" t="s">
        <v>427</v>
      </c>
      <c r="D140" s="42" t="s">
        <v>428</v>
      </c>
      <c r="E140" s="42" t="s">
        <v>429</v>
      </c>
      <c r="F140" s="9" t="s">
        <v>91</v>
      </c>
      <c r="G140" s="74">
        <v>26.4</v>
      </c>
      <c r="H140" s="62"/>
      <c r="I140" s="50">
        <f>H140*G140</f>
        <v>0</v>
      </c>
      <c r="M140" s="33">
        <f t="shared" si="10"/>
        <v>0</v>
      </c>
      <c r="N140" s="33">
        <f t="shared" si="9"/>
        <v>631</v>
      </c>
      <c r="O140" s="50">
        <v>631</v>
      </c>
      <c r="P140">
        <v>23.9</v>
      </c>
    </row>
    <row r="141" spans="3:16" ht="38.25">
      <c r="C141" s="41" t="s">
        <v>431</v>
      </c>
      <c r="D141" s="42" t="s">
        <v>432</v>
      </c>
      <c r="E141" s="42" t="s">
        <v>433</v>
      </c>
      <c r="F141" s="9" t="s">
        <v>112</v>
      </c>
      <c r="G141" s="74">
        <v>6</v>
      </c>
      <c r="H141" s="62"/>
      <c r="I141" s="50">
        <f aca="true" t="shared" si="12" ref="I141:I146">H141*G141</f>
        <v>0</v>
      </c>
      <c r="M141" s="33">
        <f t="shared" si="10"/>
        <v>0</v>
      </c>
      <c r="N141" s="33">
        <f t="shared" si="9"/>
        <v>19116</v>
      </c>
      <c r="O141" s="50">
        <v>19116</v>
      </c>
      <c r="P141">
        <v>3186</v>
      </c>
    </row>
    <row r="142" spans="3:16" ht="25.5">
      <c r="C142" s="41" t="s">
        <v>434</v>
      </c>
      <c r="D142" s="42" t="s">
        <v>435</v>
      </c>
      <c r="E142" s="42" t="s">
        <v>436</v>
      </c>
      <c r="F142" s="9" t="s">
        <v>91</v>
      </c>
      <c r="G142" s="74">
        <v>5</v>
      </c>
      <c r="H142" s="62"/>
      <c r="I142" s="50">
        <f t="shared" si="12"/>
        <v>0</v>
      </c>
      <c r="M142" s="33">
        <f t="shared" si="10"/>
        <v>0</v>
      </c>
      <c r="N142" s="33">
        <f t="shared" si="9"/>
        <v>5835.5</v>
      </c>
      <c r="O142" s="50">
        <v>5835.5</v>
      </c>
      <c r="P142">
        <v>1167.1</v>
      </c>
    </row>
    <row r="143" spans="3:18" ht="25.5">
      <c r="C143" s="41" t="s">
        <v>438</v>
      </c>
      <c r="D143" s="42" t="s">
        <v>439</v>
      </c>
      <c r="E143" s="42" t="s">
        <v>440</v>
      </c>
      <c r="F143" s="9" t="s">
        <v>91</v>
      </c>
      <c r="G143" s="74">
        <v>6.959</v>
      </c>
      <c r="H143" s="62"/>
      <c r="I143" s="50">
        <f t="shared" si="12"/>
        <v>0</v>
      </c>
      <c r="M143" s="33">
        <f t="shared" si="10"/>
        <v>0</v>
      </c>
      <c r="N143" s="33">
        <f t="shared" si="9"/>
        <v>480.2</v>
      </c>
      <c r="O143" s="50">
        <v>480.2</v>
      </c>
      <c r="P143">
        <v>69</v>
      </c>
      <c r="R143">
        <v>0.03</v>
      </c>
    </row>
    <row r="144" spans="3:16" ht="38.25">
      <c r="C144" s="41" t="s">
        <v>442</v>
      </c>
      <c r="D144" s="42" t="s">
        <v>130</v>
      </c>
      <c r="E144" s="42" t="s">
        <v>443</v>
      </c>
      <c r="F144" s="9" t="s">
        <v>79</v>
      </c>
      <c r="G144" s="74">
        <v>16.8</v>
      </c>
      <c r="H144" s="62"/>
      <c r="I144" s="50">
        <f t="shared" si="12"/>
        <v>0</v>
      </c>
      <c r="M144" s="33">
        <f t="shared" si="10"/>
        <v>0</v>
      </c>
      <c r="N144" s="33">
        <f t="shared" si="9"/>
        <v>428.4</v>
      </c>
      <c r="O144" s="50">
        <v>428.4</v>
      </c>
      <c r="P144">
        <v>25.5</v>
      </c>
    </row>
    <row r="145" spans="3:16" ht="38.25">
      <c r="C145" s="41" t="s">
        <v>445</v>
      </c>
      <c r="D145" s="42" t="s">
        <v>178</v>
      </c>
      <c r="E145" s="42" t="s">
        <v>446</v>
      </c>
      <c r="F145" s="9" t="s">
        <v>79</v>
      </c>
      <c r="G145" s="74">
        <f>G144</f>
        <v>16.8</v>
      </c>
      <c r="H145" s="62"/>
      <c r="I145" s="50">
        <f t="shared" si="12"/>
        <v>0</v>
      </c>
      <c r="M145" s="33">
        <f t="shared" si="10"/>
        <v>0</v>
      </c>
      <c r="N145" s="33">
        <f t="shared" si="9"/>
        <v>50.4</v>
      </c>
      <c r="O145" s="50">
        <v>50.4</v>
      </c>
      <c r="P145">
        <v>3</v>
      </c>
    </row>
    <row r="146" spans="3:16" ht="25.5">
      <c r="C146" s="41" t="s">
        <v>448</v>
      </c>
      <c r="D146" s="42" t="s">
        <v>449</v>
      </c>
      <c r="E146" s="42" t="s">
        <v>450</v>
      </c>
      <c r="F146" s="9" t="s">
        <v>79</v>
      </c>
      <c r="G146" s="74">
        <f>G145</f>
        <v>16.8</v>
      </c>
      <c r="H146" s="62"/>
      <c r="I146" s="50">
        <f t="shared" si="12"/>
        <v>0</v>
      </c>
      <c r="M146" s="33">
        <f t="shared" si="10"/>
        <v>0</v>
      </c>
      <c r="N146" s="33">
        <f t="shared" si="9"/>
        <v>505.7</v>
      </c>
      <c r="O146" s="50">
        <v>505.7</v>
      </c>
      <c r="P146">
        <v>30.1</v>
      </c>
    </row>
    <row r="147" spans="3:15" ht="12.75">
      <c r="C147" s="51"/>
      <c r="D147" s="52"/>
      <c r="E147" s="43" t="s">
        <v>524</v>
      </c>
      <c r="F147" s="46"/>
      <c r="G147" s="73"/>
      <c r="H147" s="67"/>
      <c r="I147" s="50">
        <f>SUM(I140:I146)</f>
        <v>0</v>
      </c>
      <c r="K147" s="33">
        <f>I147</f>
        <v>0</v>
      </c>
      <c r="N147" s="33"/>
      <c r="O147" s="50">
        <v>27047.2</v>
      </c>
    </row>
    <row r="148" spans="3:15" ht="12.75">
      <c r="C148" s="17" t="s">
        <v>451</v>
      </c>
      <c r="D148" s="48"/>
      <c r="E148" s="49" t="s">
        <v>452</v>
      </c>
      <c r="F148" s="46"/>
      <c r="G148" s="73"/>
      <c r="H148" s="66"/>
      <c r="I148" s="44"/>
      <c r="M148" s="33">
        <f t="shared" si="10"/>
        <v>0</v>
      </c>
      <c r="N148" s="33">
        <f t="shared" si="9"/>
        <v>0</v>
      </c>
      <c r="O148" s="44"/>
    </row>
    <row r="149" spans="3:16" ht="25.5">
      <c r="C149" s="41" t="s">
        <v>453</v>
      </c>
      <c r="D149" s="42" t="s">
        <v>454</v>
      </c>
      <c r="E149" s="42" t="s">
        <v>455</v>
      </c>
      <c r="F149" s="9" t="s">
        <v>79</v>
      </c>
      <c r="G149" s="74">
        <v>3869.25</v>
      </c>
      <c r="H149" s="62"/>
      <c r="I149" s="50">
        <f>H149*G149</f>
        <v>0</v>
      </c>
      <c r="M149" s="33">
        <f t="shared" si="10"/>
        <v>0</v>
      </c>
      <c r="N149" s="33">
        <f t="shared" si="9"/>
        <v>9673.1</v>
      </c>
      <c r="O149" s="50">
        <v>9673.1</v>
      </c>
      <c r="P149">
        <v>2.5</v>
      </c>
    </row>
    <row r="150" spans="3:16" ht="38.25">
      <c r="C150" s="41" t="s">
        <v>458</v>
      </c>
      <c r="D150" s="42" t="s">
        <v>459</v>
      </c>
      <c r="E150" s="42" t="s">
        <v>460</v>
      </c>
      <c r="F150" s="9" t="s">
        <v>239</v>
      </c>
      <c r="G150" s="74">
        <v>283.28</v>
      </c>
      <c r="H150" s="62"/>
      <c r="I150" s="50">
        <f>H150*G150</f>
        <v>0</v>
      </c>
      <c r="M150" s="33">
        <f t="shared" si="10"/>
        <v>0</v>
      </c>
      <c r="N150" s="33">
        <f t="shared" si="9"/>
        <v>85692.2</v>
      </c>
      <c r="O150" s="50">
        <v>85692.2</v>
      </c>
      <c r="P150">
        <v>302.5</v>
      </c>
    </row>
    <row r="151" spans="3:16" ht="25.5">
      <c r="C151" s="41" t="s">
        <v>462</v>
      </c>
      <c r="D151" s="42" t="s">
        <v>454</v>
      </c>
      <c r="E151" s="42" t="s">
        <v>455</v>
      </c>
      <c r="F151" s="9" t="s">
        <v>79</v>
      </c>
      <c r="G151" s="74">
        <v>4944.6</v>
      </c>
      <c r="H151" s="62"/>
      <c r="I151" s="50">
        <f>H151*G151</f>
        <v>0</v>
      </c>
      <c r="M151" s="33">
        <f t="shared" si="10"/>
        <v>0</v>
      </c>
      <c r="N151" s="33">
        <f t="shared" si="9"/>
        <v>12361.5</v>
      </c>
      <c r="O151" s="50">
        <v>12361.5</v>
      </c>
      <c r="P151">
        <v>2.5</v>
      </c>
    </row>
    <row r="152" spans="3:16" ht="38.25">
      <c r="C152" s="41" t="s">
        <v>464</v>
      </c>
      <c r="D152" s="42" t="s">
        <v>465</v>
      </c>
      <c r="E152" s="42" t="s">
        <v>466</v>
      </c>
      <c r="F152" s="9" t="s">
        <v>79</v>
      </c>
      <c r="G152" s="74">
        <v>4824</v>
      </c>
      <c r="H152" s="62"/>
      <c r="I152" s="50">
        <f>H152*G152</f>
        <v>0</v>
      </c>
      <c r="M152" s="33">
        <f t="shared" si="10"/>
        <v>0</v>
      </c>
      <c r="N152" s="33">
        <f t="shared" si="9"/>
        <v>178970.4</v>
      </c>
      <c r="O152" s="50">
        <v>178970.4</v>
      </c>
      <c r="P152">
        <v>37.1</v>
      </c>
    </row>
    <row r="153" spans="3:15" ht="12.75">
      <c r="C153" s="51"/>
      <c r="D153" s="52"/>
      <c r="E153" s="43" t="s">
        <v>525</v>
      </c>
      <c r="F153" s="46"/>
      <c r="G153" s="73"/>
      <c r="H153" s="67"/>
      <c r="I153" s="50">
        <f>SUM(I149:I152)</f>
        <v>0</v>
      </c>
      <c r="K153" s="33">
        <f>I153</f>
        <v>0</v>
      </c>
      <c r="N153" s="33"/>
      <c r="O153" s="50">
        <v>286697.2</v>
      </c>
    </row>
    <row r="154" spans="3:15" ht="12.75">
      <c r="C154" s="17" t="s">
        <v>468</v>
      </c>
      <c r="D154" s="48"/>
      <c r="E154" s="49" t="s">
        <v>469</v>
      </c>
      <c r="F154" s="46"/>
      <c r="G154" s="73"/>
      <c r="H154" s="66"/>
      <c r="I154" s="44"/>
      <c r="M154" s="33">
        <f t="shared" si="10"/>
        <v>0</v>
      </c>
      <c r="N154" s="33">
        <f t="shared" si="9"/>
        <v>0</v>
      </c>
      <c r="O154" s="44"/>
    </row>
    <row r="155" spans="3:16" ht="25.5">
      <c r="C155" s="41" t="s">
        <v>470</v>
      </c>
      <c r="D155" s="42" t="s">
        <v>454</v>
      </c>
      <c r="E155" s="42" t="s">
        <v>455</v>
      </c>
      <c r="F155" s="9" t="s">
        <v>79</v>
      </c>
      <c r="G155" s="74">
        <v>221.8</v>
      </c>
      <c r="H155" s="62"/>
      <c r="I155" s="50">
        <f aca="true" t="shared" si="13" ref="I155:I160">H155*G155</f>
        <v>0</v>
      </c>
      <c r="M155" s="33">
        <f t="shared" si="10"/>
        <v>0</v>
      </c>
      <c r="N155" s="33">
        <f t="shared" si="9"/>
        <v>554.5</v>
      </c>
      <c r="O155" s="50">
        <v>554.5</v>
      </c>
      <c r="P155">
        <v>2.5</v>
      </c>
    </row>
    <row r="156" spans="3:16" ht="38.25">
      <c r="C156" s="41" t="s">
        <v>473</v>
      </c>
      <c r="D156" s="42" t="s">
        <v>465</v>
      </c>
      <c r="E156" s="42" t="s">
        <v>474</v>
      </c>
      <c r="F156" s="9" t="s">
        <v>79</v>
      </c>
      <c r="G156" s="74">
        <v>221.8</v>
      </c>
      <c r="H156" s="62"/>
      <c r="I156" s="50">
        <f t="shared" si="13"/>
        <v>0</v>
      </c>
      <c r="M156" s="33">
        <f t="shared" si="10"/>
        <v>0</v>
      </c>
      <c r="N156" s="33">
        <f t="shared" si="9"/>
        <v>6831.4</v>
      </c>
      <c r="O156" s="50">
        <v>6831.4</v>
      </c>
      <c r="P156">
        <v>30.8</v>
      </c>
    </row>
    <row r="157" spans="3:15" ht="12.75">
      <c r="C157" s="51"/>
      <c r="D157" s="52"/>
      <c r="E157" s="43" t="s">
        <v>526</v>
      </c>
      <c r="F157" s="46"/>
      <c r="G157" s="73"/>
      <c r="H157" s="67"/>
      <c r="I157" s="50">
        <f t="shared" si="13"/>
        <v>0</v>
      </c>
      <c r="N157" s="33"/>
      <c r="O157" s="50">
        <v>7385.9</v>
      </c>
    </row>
    <row r="158" spans="3:15" ht="12.75">
      <c r="C158" s="17" t="s">
        <v>479</v>
      </c>
      <c r="D158" s="48"/>
      <c r="E158" s="49" t="s">
        <v>347</v>
      </c>
      <c r="F158" s="46"/>
      <c r="G158" s="73"/>
      <c r="H158" s="66"/>
      <c r="I158" s="50">
        <f t="shared" si="13"/>
        <v>0</v>
      </c>
      <c r="N158" s="33"/>
      <c r="O158" s="44"/>
    </row>
    <row r="159" spans="3:16" ht="25.5">
      <c r="C159" s="41" t="s">
        <v>480</v>
      </c>
      <c r="D159" s="42" t="s">
        <v>481</v>
      </c>
      <c r="E159" s="42" t="s">
        <v>482</v>
      </c>
      <c r="F159" s="9" t="s">
        <v>79</v>
      </c>
      <c r="G159" s="74">
        <v>1473.5</v>
      </c>
      <c r="H159" s="62"/>
      <c r="I159" s="50">
        <f t="shared" si="13"/>
        <v>0</v>
      </c>
      <c r="M159" s="33">
        <f t="shared" si="10"/>
        <v>0</v>
      </c>
      <c r="N159" s="33">
        <f t="shared" si="9"/>
        <v>19744.9</v>
      </c>
      <c r="O159" s="50">
        <v>19744.9</v>
      </c>
      <c r="P159">
        <v>6.7</v>
      </c>
    </row>
    <row r="160" spans="3:16" ht="25.5">
      <c r="C160" s="41" t="s">
        <v>487</v>
      </c>
      <c r="D160" s="42" t="s">
        <v>488</v>
      </c>
      <c r="E160" s="42" t="s">
        <v>489</v>
      </c>
      <c r="F160" s="9" t="s">
        <v>91</v>
      </c>
      <c r="G160" s="74">
        <v>65.91</v>
      </c>
      <c r="H160" s="62"/>
      <c r="I160" s="50">
        <f t="shared" si="13"/>
        <v>0</v>
      </c>
      <c r="M160" s="33">
        <f t="shared" si="10"/>
        <v>0</v>
      </c>
      <c r="N160" s="33">
        <f t="shared" si="9"/>
        <v>16754.3</v>
      </c>
      <c r="O160" s="50">
        <v>16754.3</v>
      </c>
      <c r="P160">
        <v>127.1</v>
      </c>
    </row>
    <row r="161" spans="3:15" ht="12.75">
      <c r="C161" s="41"/>
      <c r="D161" s="42"/>
      <c r="E161" s="42" t="s">
        <v>515</v>
      </c>
      <c r="F161" s="9"/>
      <c r="G161" s="74"/>
      <c r="H161" s="62"/>
      <c r="I161" s="50">
        <f>SUM(I155:I160)</f>
        <v>0</v>
      </c>
      <c r="K161" s="33">
        <f>I161</f>
        <v>0</v>
      </c>
      <c r="N161" s="33"/>
      <c r="O161" s="50">
        <v>36499.2</v>
      </c>
    </row>
    <row r="162" spans="3:15" ht="12.75">
      <c r="C162" s="17" t="s">
        <v>492</v>
      </c>
      <c r="D162" s="48"/>
      <c r="E162" s="49" t="s">
        <v>353</v>
      </c>
      <c r="F162" s="46"/>
      <c r="G162" s="73"/>
      <c r="H162" s="66"/>
      <c r="I162" s="44"/>
      <c r="M162" s="33">
        <f t="shared" si="10"/>
        <v>0</v>
      </c>
      <c r="N162" s="33">
        <f t="shared" si="9"/>
        <v>0</v>
      </c>
      <c r="O162" s="44"/>
    </row>
    <row r="163" spans="3:16" ht="51">
      <c r="C163" s="41" t="s">
        <v>493</v>
      </c>
      <c r="D163" s="42" t="s">
        <v>355</v>
      </c>
      <c r="E163" s="42" t="s">
        <v>356</v>
      </c>
      <c r="F163" s="9" t="s">
        <v>91</v>
      </c>
      <c r="G163" s="74">
        <v>38</v>
      </c>
      <c r="H163" s="62"/>
      <c r="I163" s="50">
        <f>H163*G163</f>
        <v>0</v>
      </c>
      <c r="M163" s="33">
        <f t="shared" si="10"/>
        <v>0</v>
      </c>
      <c r="N163" s="33">
        <f aca="true" t="shared" si="14" ref="N163:N170">O163-M163</f>
        <v>786.6</v>
      </c>
      <c r="O163" s="50">
        <v>786.6</v>
      </c>
      <c r="P163">
        <v>20.7</v>
      </c>
    </row>
    <row r="164" spans="3:16" ht="25.5">
      <c r="C164" s="41" t="s">
        <v>495</v>
      </c>
      <c r="D164" s="42" t="s">
        <v>359</v>
      </c>
      <c r="E164" s="42" t="s">
        <v>360</v>
      </c>
      <c r="F164" s="9" t="s">
        <v>79</v>
      </c>
      <c r="G164" s="74">
        <v>190</v>
      </c>
      <c r="H164" s="62"/>
      <c r="I164" s="50">
        <f>H164*G164</f>
        <v>0</v>
      </c>
      <c r="M164" s="33">
        <f aca="true" t="shared" si="15" ref="M164:M170">H164*G164</f>
        <v>0</v>
      </c>
      <c r="N164" s="33">
        <f t="shared" si="14"/>
        <v>437</v>
      </c>
      <c r="O164" s="50">
        <v>437</v>
      </c>
      <c r="P164">
        <v>2.3</v>
      </c>
    </row>
    <row r="165" spans="3:15" ht="12.75">
      <c r="C165" s="41"/>
      <c r="D165" s="42"/>
      <c r="E165" s="42" t="s">
        <v>516</v>
      </c>
      <c r="F165" s="9"/>
      <c r="G165" s="74"/>
      <c r="H165" s="62"/>
      <c r="I165" s="50">
        <f>SUM(I163:I164)</f>
        <v>0</v>
      </c>
      <c r="K165" s="33">
        <f>I165</f>
        <v>0</v>
      </c>
      <c r="N165" s="33"/>
      <c r="O165" s="50">
        <v>1223.6</v>
      </c>
    </row>
    <row r="166" spans="3:15" ht="12.75">
      <c r="C166" s="17" t="s">
        <v>497</v>
      </c>
      <c r="D166" s="48"/>
      <c r="E166" s="49" t="s">
        <v>363</v>
      </c>
      <c r="F166" s="46"/>
      <c r="G166" s="73"/>
      <c r="H166" s="66"/>
      <c r="I166" s="44"/>
      <c r="M166" s="33">
        <f t="shared" si="15"/>
        <v>0</v>
      </c>
      <c r="N166" s="33">
        <f t="shared" si="14"/>
        <v>0</v>
      </c>
      <c r="O166" s="44"/>
    </row>
    <row r="167" spans="3:16" ht="25.5">
      <c r="C167" s="41" t="s">
        <v>498</v>
      </c>
      <c r="D167" s="42" t="s">
        <v>414</v>
      </c>
      <c r="E167" s="42" t="s">
        <v>415</v>
      </c>
      <c r="F167" s="9" t="s">
        <v>112</v>
      </c>
      <c r="G167" s="74">
        <v>8</v>
      </c>
      <c r="H167" s="62"/>
      <c r="I167" s="50">
        <f>H167*G167</f>
        <v>0</v>
      </c>
      <c r="M167" s="33">
        <f t="shared" si="15"/>
        <v>0</v>
      </c>
      <c r="N167" s="33">
        <f t="shared" si="14"/>
        <v>1915.2</v>
      </c>
      <c r="O167" s="50">
        <v>1915.2</v>
      </c>
      <c r="P167">
        <v>239.4</v>
      </c>
    </row>
    <row r="168" spans="3:15" ht="25.5">
      <c r="C168" s="41"/>
      <c r="D168" s="42"/>
      <c r="E168" s="42" t="s">
        <v>521</v>
      </c>
      <c r="F168" s="9"/>
      <c r="G168" s="74"/>
      <c r="H168" s="62"/>
      <c r="I168" s="50">
        <f>SUM(I167)</f>
        <v>0</v>
      </c>
      <c r="K168" s="33">
        <f>I168</f>
        <v>0</v>
      </c>
      <c r="N168" s="33"/>
      <c r="O168" s="50">
        <v>1915.2</v>
      </c>
    </row>
    <row r="169" spans="3:15" ht="12.75">
      <c r="C169" s="17" t="s">
        <v>499</v>
      </c>
      <c r="D169" s="48"/>
      <c r="E169" s="49" t="s">
        <v>500</v>
      </c>
      <c r="F169" s="46"/>
      <c r="G169" s="73"/>
      <c r="H169" s="66"/>
      <c r="I169" s="44"/>
      <c r="M169" s="33">
        <f t="shared" si="15"/>
        <v>0</v>
      </c>
      <c r="N169" s="33">
        <f t="shared" si="14"/>
        <v>0</v>
      </c>
      <c r="O169" s="44"/>
    </row>
    <row r="170" spans="3:16" ht="38.25">
      <c r="C170" s="41" t="s">
        <v>501</v>
      </c>
      <c r="D170" s="42" t="s">
        <v>507</v>
      </c>
      <c r="E170" s="42" t="s">
        <v>423</v>
      </c>
      <c r="F170" s="9" t="s">
        <v>84</v>
      </c>
      <c r="G170" s="74">
        <v>1</v>
      </c>
      <c r="H170" s="62"/>
      <c r="I170" s="50">
        <f>H170*G170</f>
        <v>0</v>
      </c>
      <c r="M170" s="33">
        <f t="shared" si="15"/>
        <v>0</v>
      </c>
      <c r="N170" s="33">
        <f t="shared" si="14"/>
        <v>1500</v>
      </c>
      <c r="O170" s="50">
        <v>1500</v>
      </c>
      <c r="P170">
        <v>1500</v>
      </c>
    </row>
    <row r="171" spans="3:15" ht="12.75">
      <c r="C171" s="51" t="s">
        <v>527</v>
      </c>
      <c r="D171" s="52"/>
      <c r="E171" s="43" t="s">
        <v>527</v>
      </c>
      <c r="F171" s="46"/>
      <c r="G171" s="73"/>
      <c r="H171" s="67"/>
      <c r="I171" s="50">
        <f>SUM(I170)</f>
        <v>0</v>
      </c>
      <c r="K171" s="33">
        <f>I171</f>
        <v>0</v>
      </c>
      <c r="O171" s="50">
        <v>1500</v>
      </c>
    </row>
    <row r="172" spans="3:15" ht="25.5">
      <c r="C172" s="51"/>
      <c r="D172" s="52"/>
      <c r="E172" s="43" t="s">
        <v>528</v>
      </c>
      <c r="F172" s="46"/>
      <c r="G172" s="73"/>
      <c r="H172" s="67"/>
      <c r="I172" s="56">
        <f>L172</f>
        <v>0</v>
      </c>
      <c r="L172" s="79">
        <f>SUM(K147:K171)</f>
        <v>0</v>
      </c>
      <c r="M172" s="33">
        <f>I171+I168+I165+I161+I157+I153+I147</f>
        <v>0</v>
      </c>
      <c r="N172" s="33">
        <f>SUM(N140:N170)</f>
        <v>362268.30000000005</v>
      </c>
      <c r="O172" s="56">
        <v>362268.3</v>
      </c>
    </row>
    <row r="174" spans="5:16" ht="15.75">
      <c r="E174"/>
      <c r="F174"/>
      <c r="G174" s="76"/>
      <c r="H174" s="68" t="s">
        <v>532</v>
      </c>
      <c r="I174" s="54">
        <f>SUM(L137:L172)</f>
        <v>0</v>
      </c>
      <c r="J174" s="55" t="s">
        <v>529</v>
      </c>
      <c r="K174" s="55"/>
      <c r="L174" s="33">
        <f>SUM(L136:L172)</f>
        <v>0</v>
      </c>
      <c r="O174" s="54">
        <v>2163038.5</v>
      </c>
      <c r="P174" t="s">
        <v>532</v>
      </c>
    </row>
    <row r="175" spans="6:15" ht="12.75">
      <c r="F175" s="58"/>
      <c r="G175" s="77" t="s">
        <v>531</v>
      </c>
      <c r="H175" s="69"/>
      <c r="I175" s="60">
        <f>I174*M175</f>
        <v>0</v>
      </c>
      <c r="J175" s="59" t="s">
        <v>529</v>
      </c>
      <c r="K175" s="59"/>
      <c r="M175" s="70">
        <f>23/123</f>
        <v>0.18699186991869918</v>
      </c>
      <c r="O175" s="60">
        <v>404470.61382113816</v>
      </c>
    </row>
    <row r="176" spans="5:16" ht="12.75">
      <c r="E176" s="61"/>
      <c r="F176" s="61"/>
      <c r="G176" s="78"/>
      <c r="H176" s="69" t="s">
        <v>533</v>
      </c>
      <c r="I176" s="60">
        <f>I174-I175</f>
        <v>0</v>
      </c>
      <c r="J176" s="59" t="s">
        <v>529</v>
      </c>
      <c r="K176" s="59"/>
      <c r="O176" s="60">
        <v>1758567.8861788618</v>
      </c>
      <c r="P176" t="s">
        <v>533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Bud-In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Błędzinski K</dc:creator>
  <cp:keywords/>
  <dc:description/>
  <cp:lastModifiedBy>Bud-In</cp:lastModifiedBy>
  <dcterms:created xsi:type="dcterms:W3CDTF">2014-09-20T21:54:21Z</dcterms:created>
  <dcterms:modified xsi:type="dcterms:W3CDTF">2015-03-09T07:51:09Z</dcterms:modified>
  <cp:category/>
  <cp:version/>
  <cp:contentType/>
  <cp:contentStatus/>
</cp:coreProperties>
</file>